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Y:\Ondersteuning\Data\Kennisbibliotheek\Cijfersjabloon lokale diversiteit\"/>
    </mc:Choice>
  </mc:AlternateContent>
  <xr:revisionPtr revIDLastSave="0" documentId="8_{49AEF8BD-E44B-4217-9638-74484068ADDB}" xr6:coauthVersionLast="47" xr6:coauthVersionMax="47" xr10:uidLastSave="{00000000-0000-0000-0000-000000000000}"/>
  <bookViews>
    <workbookView xWindow="22932" yWindow="-1632" windowWidth="30936" windowHeight="16896" xr2:uid="{00000000-000D-0000-FFFF-FFFF00000000}"/>
  </bookViews>
  <sheets>
    <sheet name="Vooraan" sheetId="19" r:id="rId1"/>
    <sheet name="1. Herkomst" sheetId="26" r:id="rId2"/>
    <sheet name="2. Herkomst per gemeente" sheetId="1" r:id="rId3"/>
    <sheet name="3. Evolutie herkomst" sheetId="32" r:id="rId4"/>
    <sheet name="4. Top tien landen" sheetId="30" r:id="rId5"/>
    <sheet name="5. Immigraties" sheetId="25" r:id="rId6"/>
    <sheet name="6. Thuistalen" sheetId="28" r:id="rId7"/>
    <sheet name="7. Armoede" sheetId="34" r:id="rId8"/>
    <sheet name="8. Werkzaamheidsgraad" sheetId="33" r:id="rId9"/>
    <sheet name="Blad4" sheetId="20" state="hidden" r:id="rId10"/>
    <sheet name="Blad14" sheetId="17" state="hidden" r:id="rId11"/>
    <sheet name="Blad11" sheetId="14" state="hidden" r:id="rId12"/>
    <sheet name="Blad8" sheetId="11" state="hidden" r:id="rId13"/>
    <sheet name="Blad5" sheetId="8" state="hidden" r:id="rId14"/>
    <sheet name="Blad1" sheetId="6" state="hidden" r:id="rId15"/>
    <sheet name="Blad2" sheetId="2" state="hidden" r:id="rId16"/>
    <sheet name="Blad3" sheetId="3" state="hidden" r:id="rId17"/>
  </sheets>
  <definedNames>
    <definedName name="_xlnm.Print_Area" localSheetId="1">'1. Herkomst'!$A$1:$Q$14</definedName>
    <definedName name="_xlnm.Print_Area" localSheetId="2">'2. Herkomst per gemeente'!$A$1:$R$52</definedName>
    <definedName name="_xlnm.Print_Area" localSheetId="3">'3. Evolutie herkomst'!$A$1:$P$12</definedName>
    <definedName name="_xlnm.Print_Area" localSheetId="4">'4. Top tien landen'!$A$1:$L$15</definedName>
    <definedName name="_xlnm.Print_Area" localSheetId="7">'7. Armoede'!$A$1:$C$16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 l="1"/>
  <c r="D4" i="32"/>
  <c r="D5" i="32"/>
  <c r="D6" i="32"/>
  <c r="D3" i="32"/>
  <c r="C8" i="32"/>
  <c r="D8" i="32" s="1"/>
  <c r="B8" i="32"/>
  <c r="B14" i="30"/>
  <c r="A27" i="1"/>
  <c r="A28" i="1"/>
  <c r="A29" i="1"/>
  <c r="A30" i="1"/>
  <c r="A31" i="1"/>
  <c r="A32" i="1"/>
  <c r="A33" i="1"/>
  <c r="A34" i="1"/>
  <c r="A35" i="1"/>
  <c r="A36" i="1"/>
  <c r="A37" i="1"/>
  <c r="A38" i="1"/>
  <c r="A39" i="1"/>
  <c r="A40" i="1"/>
  <c r="A41" i="1"/>
  <c r="A42" i="1"/>
  <c r="A43" i="1"/>
  <c r="A44" i="1"/>
  <c r="A45" i="1"/>
  <c r="A26" i="1"/>
  <c r="B13" i="28"/>
  <c r="D5" i="28"/>
  <c r="E5" i="28" s="1"/>
  <c r="D4" i="28"/>
  <c r="E4" i="28" s="1"/>
  <c r="C22" i="1" l="1"/>
  <c r="F9" i="1"/>
  <c r="F20" i="1"/>
  <c r="E43" i="1" s="1"/>
  <c r="F17" i="1"/>
  <c r="F6" i="1"/>
  <c r="F8" i="1"/>
  <c r="F3" i="1"/>
  <c r="F19" i="1"/>
  <c r="F10" i="1"/>
  <c r="F15" i="1"/>
  <c r="F21" i="1"/>
  <c r="C44" i="1" s="1"/>
  <c r="F13" i="1"/>
  <c r="F16" i="1"/>
  <c r="F12" i="1"/>
  <c r="F30" i="1" s="1"/>
  <c r="F11" i="1"/>
  <c r="F38" i="1" s="1"/>
  <c r="F14" i="1"/>
  <c r="F32" i="1" s="1"/>
  <c r="F7" i="1"/>
  <c r="F39" i="1" s="1"/>
  <c r="F18" i="1"/>
  <c r="F37" i="1" s="1"/>
  <c r="F5" i="1"/>
  <c r="F4" i="1"/>
  <c r="F42" i="1" s="1"/>
  <c r="R13" i="26"/>
  <c r="C44" i="26"/>
  <c r="C43" i="26"/>
  <c r="C39" i="26"/>
  <c r="B39" i="26"/>
  <c r="C34" i="26"/>
  <c r="C33" i="26"/>
  <c r="C29" i="26"/>
  <c r="B29" i="26"/>
  <c r="C24" i="26"/>
  <c r="C23" i="26"/>
  <c r="C19" i="26"/>
  <c r="B19" i="26"/>
  <c r="F43" i="1" l="1"/>
  <c r="B38" i="1"/>
  <c r="F36" i="1"/>
  <c r="F27" i="1"/>
  <c r="F41" i="1"/>
  <c r="F33" i="1"/>
  <c r="E36" i="1"/>
  <c r="F35" i="1"/>
  <c r="F34" i="1"/>
  <c r="C36" i="1"/>
  <c r="F28" i="1"/>
  <c r="F29" i="1"/>
  <c r="F40" i="1"/>
  <c r="B32" i="1"/>
  <c r="F44" i="1"/>
  <c r="F31" i="1"/>
  <c r="B44" i="1"/>
  <c r="E37" i="1"/>
  <c r="E31" i="1"/>
  <c r="E40" i="1"/>
  <c r="C40" i="1"/>
  <c r="B36" i="1"/>
  <c r="B28" i="1"/>
  <c r="D26" i="1"/>
  <c r="B40" i="1"/>
  <c r="C34" i="1"/>
  <c r="C28" i="1"/>
  <c r="C26" i="1"/>
  <c r="E39" i="1"/>
  <c r="B34" i="1"/>
  <c r="E29" i="1"/>
  <c r="E44" i="1"/>
  <c r="C38" i="1"/>
  <c r="C32" i="1"/>
  <c r="C42" i="1"/>
  <c r="B42" i="1"/>
  <c r="E27" i="1"/>
  <c r="D43" i="1"/>
  <c r="D41" i="1"/>
  <c r="D39" i="1"/>
  <c r="D37" i="1"/>
  <c r="D35" i="1"/>
  <c r="D33" i="1"/>
  <c r="D31" i="1"/>
  <c r="D29" i="1"/>
  <c r="D27" i="1"/>
  <c r="B30" i="1"/>
  <c r="E35" i="1"/>
  <c r="E33" i="1"/>
  <c r="C43" i="1"/>
  <c r="C41" i="1"/>
  <c r="C39" i="1"/>
  <c r="C37" i="1"/>
  <c r="C35" i="1"/>
  <c r="C33" i="1"/>
  <c r="C31" i="1"/>
  <c r="C29" i="1"/>
  <c r="C27" i="1"/>
  <c r="B43" i="1"/>
  <c r="B41" i="1"/>
  <c r="B39" i="1"/>
  <c r="B37" i="1"/>
  <c r="B35" i="1"/>
  <c r="B33" i="1"/>
  <c r="B31" i="1"/>
  <c r="B29" i="1"/>
  <c r="B27" i="1"/>
  <c r="C30" i="1"/>
  <c r="E41" i="1"/>
  <c r="E42" i="1"/>
  <c r="E38" i="1"/>
  <c r="E34" i="1"/>
  <c r="E32" i="1"/>
  <c r="E30" i="1"/>
  <c r="E28" i="1"/>
  <c r="B26" i="1"/>
  <c r="E26" i="1"/>
  <c r="D44" i="1"/>
  <c r="D42" i="1"/>
  <c r="D40" i="1"/>
  <c r="D38" i="1"/>
  <c r="D36" i="1"/>
  <c r="D34" i="1"/>
  <c r="D32" i="1"/>
  <c r="D30" i="1"/>
  <c r="D28" i="1"/>
  <c r="C42" i="26"/>
  <c r="C32" i="26"/>
  <c r="C22" i="26"/>
  <c r="B42" i="25" l="1"/>
  <c r="D27" i="25"/>
  <c r="D28" i="25"/>
  <c r="C23" i="25"/>
  <c r="C29" i="25" s="1"/>
  <c r="B23" i="25"/>
  <c r="D23" i="25" s="1"/>
  <c r="D26" i="25" l="1"/>
  <c r="D29" i="25" s="1"/>
  <c r="B29" i="25"/>
  <c r="D22" i="1" l="1"/>
  <c r="E22" i="1"/>
  <c r="B22" i="1"/>
  <c r="B6" i="26"/>
  <c r="C6" i="26"/>
  <c r="C10" i="26"/>
  <c r="C11" i="26"/>
  <c r="F22" i="1" l="1"/>
  <c r="E45" i="1" s="1"/>
  <c r="C9" i="26"/>
  <c r="F45" i="1" l="1"/>
  <c r="C45" i="1"/>
  <c r="B45" i="1"/>
  <c r="D45" i="1"/>
  <c r="D19" i="17"/>
  <c r="D20" i="17" s="1"/>
  <c r="K3" i="14" l="1"/>
  <c r="K4" i="14" s="1"/>
  <c r="I12" i="14" l="1"/>
  <c r="H12" i="14"/>
  <c r="G12" i="14"/>
  <c r="F8" i="11" l="1"/>
  <c r="G8" i="11"/>
  <c r="H8" i="11"/>
  <c r="I8" i="11"/>
  <c r="F14" i="11"/>
  <c r="G14" i="11"/>
  <c r="H14" i="11"/>
  <c r="I14" i="11"/>
  <c r="F2" i="11"/>
  <c r="G2" i="11"/>
  <c r="H2" i="11"/>
  <c r="I2" i="11"/>
  <c r="F11" i="11"/>
  <c r="G11" i="11"/>
  <c r="H11" i="11"/>
  <c r="I11" i="11"/>
  <c r="F10" i="11"/>
  <c r="G10" i="11"/>
  <c r="H10" i="11"/>
  <c r="I10" i="11"/>
  <c r="F12" i="11"/>
  <c r="G12" i="11"/>
  <c r="H12" i="11"/>
  <c r="I12" i="11"/>
  <c r="F6" i="11"/>
  <c r="G6" i="11"/>
  <c r="H6" i="11"/>
  <c r="I6" i="11"/>
  <c r="F4" i="11"/>
  <c r="G4" i="11"/>
  <c r="H4" i="11"/>
  <c r="I4" i="11"/>
  <c r="F13" i="11"/>
  <c r="G13" i="11"/>
  <c r="H13" i="11"/>
  <c r="I13" i="11"/>
  <c r="F3" i="11"/>
  <c r="G3" i="11"/>
  <c r="H3" i="11"/>
  <c r="I3" i="11"/>
  <c r="F5" i="11"/>
  <c r="G5" i="11"/>
  <c r="H5" i="11"/>
  <c r="I5" i="11"/>
  <c r="F7" i="11"/>
  <c r="G7" i="11"/>
  <c r="H7" i="11"/>
  <c r="I7" i="11"/>
  <c r="G9" i="11"/>
  <c r="H9" i="11"/>
  <c r="I9" i="11"/>
  <c r="F9" i="11"/>
  <c r="N3" i="8" l="1"/>
  <c r="N4" i="8"/>
  <c r="N5" i="8"/>
  <c r="N6" i="8"/>
  <c r="N7" i="8"/>
  <c r="N8" i="8"/>
  <c r="N9" i="8"/>
  <c r="N10" i="8"/>
  <c r="N11" i="8"/>
  <c r="N12" i="8"/>
  <c r="N13" i="8"/>
  <c r="N14" i="8"/>
  <c r="N15" i="8"/>
  <c r="N16" i="8"/>
  <c r="N17" i="8"/>
  <c r="N18" i="8"/>
  <c r="N19" i="8"/>
  <c r="N20" i="8"/>
  <c r="N2" i="8"/>
  <c r="M3" i="8"/>
  <c r="M4" i="8"/>
  <c r="M5" i="8"/>
  <c r="M6" i="8"/>
  <c r="M7" i="8"/>
  <c r="M8" i="8"/>
  <c r="M9" i="8"/>
  <c r="M10" i="8"/>
  <c r="M11" i="8"/>
  <c r="M12" i="8"/>
  <c r="M13" i="8"/>
  <c r="M14" i="8"/>
  <c r="M15" i="8"/>
  <c r="M16" i="8"/>
  <c r="M17" i="8"/>
  <c r="M18" i="8"/>
  <c r="M19" i="8"/>
  <c r="M20" i="8"/>
  <c r="M2" i="8"/>
  <c r="L3" i="8"/>
  <c r="L4" i="8"/>
  <c r="L5" i="8"/>
  <c r="L6" i="8"/>
  <c r="L7" i="8"/>
  <c r="L8" i="8"/>
  <c r="L9" i="8"/>
  <c r="L10" i="8"/>
  <c r="L11" i="8"/>
  <c r="L12" i="8"/>
  <c r="L13" i="8"/>
  <c r="L14" i="8"/>
  <c r="L15" i="8"/>
  <c r="L16" i="8"/>
  <c r="L17" i="8"/>
  <c r="L18" i="8"/>
  <c r="L19" i="8"/>
  <c r="L20" i="8"/>
  <c r="L2" i="8"/>
  <c r="K21" i="8"/>
  <c r="K22" i="8" s="1"/>
  <c r="H21" i="8"/>
  <c r="H22" i="8" s="1"/>
  <c r="I21" i="8"/>
  <c r="I22" i="8" s="1"/>
  <c r="J21" i="8"/>
  <c r="J22" i="8" s="1"/>
  <c r="G21" i="8"/>
  <c r="G22" i="8" s="1"/>
  <c r="L21" i="8" l="1"/>
  <c r="N22" i="8"/>
  <c r="M22" i="8"/>
  <c r="M21" i="8"/>
  <c r="N21" i="8"/>
  <c r="L22" i="8"/>
  <c r="M12" i="6"/>
  <c r="F11" i="6"/>
  <c r="E83" i="6"/>
  <c r="J111" i="6"/>
  <c r="G3" i="2" l="1"/>
  <c r="G4" i="2"/>
  <c r="G5" i="2"/>
  <c r="G6" i="2"/>
  <c r="G7" i="2"/>
  <c r="G8" i="2"/>
  <c r="G9" i="2"/>
  <c r="G10" i="2"/>
  <c r="G11" i="2"/>
  <c r="G12" i="2"/>
  <c r="G13" i="2"/>
  <c r="G14" i="2"/>
  <c r="G17" i="2"/>
  <c r="G18" i="2"/>
  <c r="G2" i="2"/>
  <c r="E15" i="2"/>
  <c r="F15" i="2"/>
  <c r="B14" i="2"/>
  <c r="G15" i="2" l="1"/>
</calcChain>
</file>

<file path=xl/sharedStrings.xml><?xml version="1.0" encoding="utf-8"?>
<sst xmlns="http://schemas.openxmlformats.org/spreadsheetml/2006/main" count="926" uniqueCount="428">
  <si>
    <t>Belgische herkomst</t>
  </si>
  <si>
    <t>Totaal</t>
  </si>
  <si>
    <t>Andere landen van Afrika</t>
  </si>
  <si>
    <t>Andere landen van Azië</t>
  </si>
  <si>
    <t>België</t>
  </si>
  <si>
    <t>Buurlanden</t>
  </si>
  <si>
    <t>EU12</t>
  </si>
  <si>
    <t>Europa niet-EU</t>
  </si>
  <si>
    <t>Maghreb</t>
  </si>
  <si>
    <t>Nederland</t>
  </si>
  <si>
    <t>onbekend</t>
  </si>
  <si>
    <t>rijke OESO-landen buiten Europa</t>
  </si>
  <si>
    <t>Turkije</t>
  </si>
  <si>
    <t>West- en Noord EU14</t>
  </si>
  <si>
    <t>Zuid- en Centraal-Amerika</t>
  </si>
  <si>
    <t>Zuid-EU14</t>
  </si>
  <si>
    <t>Aantal</t>
  </si>
  <si>
    <t>Belgische bevolking</t>
  </si>
  <si>
    <t>Totale bevolking</t>
  </si>
  <si>
    <t>totaal andere herkomst</t>
  </si>
  <si>
    <t>evolutie</t>
  </si>
  <si>
    <t>andere herkomst</t>
  </si>
  <si>
    <t>ganse bevolking</t>
  </si>
  <si>
    <t>Groep herkomstlanden</t>
  </si>
  <si>
    <t>Evolutie</t>
  </si>
  <si>
    <t>Afghanistan</t>
  </si>
  <si>
    <t>Albanië</t>
  </si>
  <si>
    <t>Algerije</t>
  </si>
  <si>
    <t>Andorra</t>
  </si>
  <si>
    <t>Angola</t>
  </si>
  <si>
    <t>Argentinië</t>
  </si>
  <si>
    <t>Armenië</t>
  </si>
  <si>
    <t>Australië</t>
  </si>
  <si>
    <t>Azerbeidzjan</t>
  </si>
  <si>
    <t>Bahamas</t>
  </si>
  <si>
    <t>Bahrein</t>
  </si>
  <si>
    <t>Bangladesh</t>
  </si>
  <si>
    <t>Barbados</t>
  </si>
  <si>
    <t>Belize</t>
  </si>
  <si>
    <t>Benin</t>
  </si>
  <si>
    <t>Bhutan</t>
  </si>
  <si>
    <t>Birma</t>
  </si>
  <si>
    <t>Bolivië</t>
  </si>
  <si>
    <t>Bosnië-Hercegovina</t>
  </si>
  <si>
    <t>Botswana</t>
  </si>
  <si>
    <t>Brazilië</t>
  </si>
  <si>
    <t>Britse Antillen</t>
  </si>
  <si>
    <t>Bulgarije</t>
  </si>
  <si>
    <t>Burkina Faso</t>
  </si>
  <si>
    <t>Burundi</t>
  </si>
  <si>
    <t>Cambodja</t>
  </si>
  <si>
    <t>Canada</t>
  </si>
  <si>
    <t>Centraal-Afrikaanse Republiek</t>
  </si>
  <si>
    <t>Chili</t>
  </si>
  <si>
    <t>China</t>
  </si>
  <si>
    <t>Colombia</t>
  </si>
  <si>
    <t>Comoren</t>
  </si>
  <si>
    <t>Congo-Brazzaville</t>
  </si>
  <si>
    <t>Congo-DRC</t>
  </si>
  <si>
    <t>Costa Rica</t>
  </si>
  <si>
    <t>Cuba</t>
  </si>
  <si>
    <t>Cyprus</t>
  </si>
  <si>
    <t>Denemarken</t>
  </si>
  <si>
    <t>Djibouti</t>
  </si>
  <si>
    <t>Dominicaanse Republiek</t>
  </si>
  <si>
    <t>Duitsland</t>
  </si>
  <si>
    <t>Ecuador</t>
  </si>
  <si>
    <t>Egypte</t>
  </si>
  <si>
    <t>El Salvador</t>
  </si>
  <si>
    <t>Equatoriaal-Guinea</t>
  </si>
  <si>
    <t>Eritrea</t>
  </si>
  <si>
    <t>Estland</t>
  </si>
  <si>
    <t>Ethiopië</t>
  </si>
  <si>
    <t>Fiji</t>
  </si>
  <si>
    <t>Filippijnen</t>
  </si>
  <si>
    <t>Finland</t>
  </si>
  <si>
    <t>Frankrijk</t>
  </si>
  <si>
    <t>Gabon</t>
  </si>
  <si>
    <t>Gambia</t>
  </si>
  <si>
    <t>Georgië</t>
  </si>
  <si>
    <t>Ghana</t>
  </si>
  <si>
    <t>Grenada</t>
  </si>
  <si>
    <t>Griekenland</t>
  </si>
  <si>
    <t>Groot-Brittannië</t>
  </si>
  <si>
    <t>Guatemala</t>
  </si>
  <si>
    <t>Guinea</t>
  </si>
  <si>
    <t>Guinee-Bissau</t>
  </si>
  <si>
    <t>Guyana</t>
  </si>
  <si>
    <t>Haïti</t>
  </si>
  <si>
    <t>Honduras</t>
  </si>
  <si>
    <t>Hongarije</t>
  </si>
  <si>
    <t>Hong-Kong</t>
  </si>
  <si>
    <t>Ierland</t>
  </si>
  <si>
    <t>IJsland</t>
  </si>
  <si>
    <t>India</t>
  </si>
  <si>
    <t>Indonesië</t>
  </si>
  <si>
    <t>Irak</t>
  </si>
  <si>
    <t>Iran</t>
  </si>
  <si>
    <t>Israël</t>
  </si>
  <si>
    <t>Italië</t>
  </si>
  <si>
    <t>Ivoorkust</t>
  </si>
  <si>
    <t>Jamaica</t>
  </si>
  <si>
    <t>Japan</t>
  </si>
  <si>
    <t>Jemen</t>
  </si>
  <si>
    <t>Joegoslavië</t>
  </si>
  <si>
    <t>Jordanië</t>
  </si>
  <si>
    <t>Kaapverdische Eilanden</t>
  </si>
  <si>
    <t>Kameroen</t>
  </si>
  <si>
    <t>Kazakhstan</t>
  </si>
  <si>
    <t>Kenia</t>
  </si>
  <si>
    <t>Kirgizië</t>
  </si>
  <si>
    <t>Koeweit</t>
  </si>
  <si>
    <t>Kosovo</t>
  </si>
  <si>
    <t>Kroatië</t>
  </si>
  <si>
    <t>Laos</t>
  </si>
  <si>
    <t>Lesotho</t>
  </si>
  <si>
    <t>Letland</t>
  </si>
  <si>
    <t>Libanon</t>
  </si>
  <si>
    <t>Liberia</t>
  </si>
  <si>
    <t>Libië</t>
  </si>
  <si>
    <t>Liechtenstein</t>
  </si>
  <si>
    <t>Litouwen</t>
  </si>
  <si>
    <t>Luxemburg (Groot-Hertogdom)</t>
  </si>
  <si>
    <t>Macedonië (Ex-Joegoslavische Rep.)</t>
  </si>
  <si>
    <t>Madagaskar</t>
  </si>
  <si>
    <t>Malawi</t>
  </si>
  <si>
    <t>Malediven</t>
  </si>
  <si>
    <t>Maleisië</t>
  </si>
  <si>
    <t>Mali</t>
  </si>
  <si>
    <t>Malta</t>
  </si>
  <si>
    <t>Marokko</t>
  </si>
  <si>
    <t>Mauritanië (Islamit. Rep.)</t>
  </si>
  <si>
    <t>Mauritius</t>
  </si>
  <si>
    <t>Mexico</t>
  </si>
  <si>
    <t>Moldavië</t>
  </si>
  <si>
    <t>Monaco</t>
  </si>
  <si>
    <t>Mongolië</t>
  </si>
  <si>
    <t>Montenegro</t>
  </si>
  <si>
    <t>Mozambique</t>
  </si>
  <si>
    <t>Myanmar (Unie van)</t>
  </si>
  <si>
    <t>Namibië</t>
  </si>
  <si>
    <t>Nepal</t>
  </si>
  <si>
    <t>Nicaragua</t>
  </si>
  <si>
    <t>Nieuw-Zeeland</t>
  </si>
  <si>
    <t>Niger</t>
  </si>
  <si>
    <t>Nigeria</t>
  </si>
  <si>
    <t>Noord-Korea</t>
  </si>
  <si>
    <t>Noorwegen</t>
  </si>
  <si>
    <t>Oeganda</t>
  </si>
  <si>
    <t>Oekraïne</t>
  </si>
  <si>
    <t>Oezbekistan</t>
  </si>
  <si>
    <t>Oman</t>
  </si>
  <si>
    <t>Oostenrijk</t>
  </si>
  <si>
    <t>Pakistan</t>
  </si>
  <si>
    <t>Palestina</t>
  </si>
  <si>
    <t>Panama</t>
  </si>
  <si>
    <t>Paraguay</t>
  </si>
  <si>
    <t>Peru</t>
  </si>
  <si>
    <t>Polen</t>
  </si>
  <si>
    <t>Portugal</t>
  </si>
  <si>
    <t>Roemenië</t>
  </si>
  <si>
    <t>Rusland</t>
  </si>
  <si>
    <t>Rusland (Federatie van)</t>
  </si>
  <si>
    <t>Rwanda</t>
  </si>
  <si>
    <t>Saint Lucia</t>
  </si>
  <si>
    <t>Saint Vincent en de Grenadines</t>
  </si>
  <si>
    <t>Salomoneilanden</t>
  </si>
  <si>
    <t>Samoa</t>
  </si>
  <si>
    <t>San Marino</t>
  </si>
  <si>
    <t>São Tomé en Principe (Dem. Rep.)</t>
  </si>
  <si>
    <t>Saoedi-Arabië</t>
  </si>
  <si>
    <t>Senegal</t>
  </si>
  <si>
    <t>Servië</t>
  </si>
  <si>
    <t>Servië-Montenegro</t>
  </si>
  <si>
    <t>Seychellen</t>
  </si>
  <si>
    <t>Sierra Leone</t>
  </si>
  <si>
    <t>Slovaakse Republiek</t>
  </si>
  <si>
    <t>Slovenië</t>
  </si>
  <si>
    <t>Soedan</t>
  </si>
  <si>
    <t>Somalië</t>
  </si>
  <si>
    <t>Spanje</t>
  </si>
  <si>
    <t>Sri Lanka</t>
  </si>
  <si>
    <t>Suriname</t>
  </si>
  <si>
    <t>Swaziland</t>
  </si>
  <si>
    <t>Syrië</t>
  </si>
  <si>
    <t>Tadzjikistan</t>
  </si>
  <si>
    <t>Taiwan</t>
  </si>
  <si>
    <t>Tanzania</t>
  </si>
  <si>
    <t>Thailand</t>
  </si>
  <si>
    <t>Togo</t>
  </si>
  <si>
    <t>Tonga</t>
  </si>
  <si>
    <t>Trinidad en Tobago</t>
  </si>
  <si>
    <t>Tsjaad</t>
  </si>
  <si>
    <t>Tsjechische Republiek</t>
  </si>
  <si>
    <t>Tsjecho-Slovakije</t>
  </si>
  <si>
    <t>Tunesië</t>
  </si>
  <si>
    <t>Turkmenistan</t>
  </si>
  <si>
    <t>Unie d. Socialist. Sovjetrep.</t>
  </si>
  <si>
    <t>Uruguay</t>
  </si>
  <si>
    <t>van Koreaanse herkomst</t>
  </si>
  <si>
    <t>van Tibetaanse herkomst</t>
  </si>
  <si>
    <t>Vanuatu</t>
  </si>
  <si>
    <t>Venezuela</t>
  </si>
  <si>
    <t>Verenigde Arabische Emiraten</t>
  </si>
  <si>
    <t>Verenigde Staten van Amerika</t>
  </si>
  <si>
    <t>Viëtnam</t>
  </si>
  <si>
    <t>Wit-Rusland</t>
  </si>
  <si>
    <t>Zambia</t>
  </si>
  <si>
    <t>Zimbabwe</t>
  </si>
  <si>
    <t>Zuid-Afrika</t>
  </si>
  <si>
    <t>Zuid-Korea</t>
  </si>
  <si>
    <t>Zweden</t>
  </si>
  <si>
    <t>Zwitserland</t>
  </si>
  <si>
    <t>Eindtotaal</t>
  </si>
  <si>
    <t>Overige landen</t>
  </si>
  <si>
    <t>Onbekend</t>
  </si>
  <si>
    <t>Overige landen (nog 181 herkomstlanden)</t>
  </si>
  <si>
    <t>Rijlabels</t>
  </si>
  <si>
    <t>EU</t>
  </si>
  <si>
    <t>niet-EU</t>
  </si>
  <si>
    <t>000_004</t>
  </si>
  <si>
    <t>005_009</t>
  </si>
  <si>
    <t>010_014</t>
  </si>
  <si>
    <t>015_019</t>
  </si>
  <si>
    <t>020_024</t>
  </si>
  <si>
    <t>025_029</t>
  </si>
  <si>
    <t>030_034</t>
  </si>
  <si>
    <t>035_039</t>
  </si>
  <si>
    <t>040_044</t>
  </si>
  <si>
    <t>045_049</t>
  </si>
  <si>
    <t>050_054</t>
  </si>
  <si>
    <t>055_059</t>
  </si>
  <si>
    <t>060_064</t>
  </si>
  <si>
    <t>065_069</t>
  </si>
  <si>
    <t>070_074</t>
  </si>
  <si>
    <t>075_079</t>
  </si>
  <si>
    <t>080_084</t>
  </si>
  <si>
    <t>085_089</t>
  </si>
  <si>
    <t>090_094</t>
  </si>
  <si>
    <t>095_099</t>
  </si>
  <si>
    <t>100_104</t>
  </si>
  <si>
    <t>105_109</t>
  </si>
  <si>
    <t>110_114</t>
  </si>
  <si>
    <t>115_119</t>
  </si>
  <si>
    <t>niet-Belgisch</t>
  </si>
  <si>
    <t xml:space="preserve">EU </t>
  </si>
  <si>
    <t>homogene herkomst</t>
  </si>
  <si>
    <t>heterogene herkomst met BE</t>
  </si>
  <si>
    <t>heterogene herkomst zonder BE</t>
  </si>
  <si>
    <t>Vlaams Gewest</t>
  </si>
  <si>
    <t>Mannen</t>
  </si>
  <si>
    <t>Vrouwen</t>
  </si>
  <si>
    <t>Congo-Kinshasa</t>
  </si>
  <si>
    <t>Andere ex-Joegoslavië</t>
  </si>
  <si>
    <t>Slovakije</t>
  </si>
  <si>
    <t>Verenigd Koninkrijk</t>
  </si>
  <si>
    <t>Uno - Erkend Ovn Vluchteling</t>
  </si>
  <si>
    <t>Guinee</t>
  </si>
  <si>
    <t>Macedonië</t>
  </si>
  <si>
    <t>Land Niet Gekend</t>
  </si>
  <si>
    <t>Filipijnen</t>
  </si>
  <si>
    <t>Bosnië en Herzegovina</t>
  </si>
  <si>
    <t>Kazachstan</t>
  </si>
  <si>
    <t>Tsjechië</t>
  </si>
  <si>
    <t>Wit-Rusland (Belarus)</t>
  </si>
  <si>
    <t>Kirgizstan</t>
  </si>
  <si>
    <t>Vietnam</t>
  </si>
  <si>
    <t>Sovjet-Unie</t>
  </si>
  <si>
    <t>Mauritanië</t>
  </si>
  <si>
    <t>Vaderlandslozen</t>
  </si>
  <si>
    <t>Kaapverdië</t>
  </si>
  <si>
    <t>Luxemburg</t>
  </si>
  <si>
    <t>Bolivia</t>
  </si>
  <si>
    <t>-</t>
  </si>
  <si>
    <t>Montenegro (Republiek)</t>
  </si>
  <si>
    <t>Myanmar (Birma)</t>
  </si>
  <si>
    <t>Andere ex-Tsjechoslowakije</t>
  </si>
  <si>
    <t>Singapore</t>
  </si>
  <si>
    <t>Hongkong</t>
  </si>
  <si>
    <t>Dominica</t>
  </si>
  <si>
    <t>Guyana (Brits-)</t>
  </si>
  <si>
    <t>Andere origines</t>
  </si>
  <si>
    <t>Congo (Kinshasa)</t>
  </si>
  <si>
    <t>Bosnië-Herzegovina</t>
  </si>
  <si>
    <t>Congo (Brazzaville)</t>
  </si>
  <si>
    <t>Dominikaanse Republiek</t>
  </si>
  <si>
    <t>Equatoriaal Guinea</t>
  </si>
  <si>
    <t>Georgie</t>
  </si>
  <si>
    <t>Hong Kong</t>
  </si>
  <si>
    <t>Indië</t>
  </si>
  <si>
    <t>Jamaïca</t>
  </si>
  <si>
    <t>Madagascar</t>
  </si>
  <si>
    <t>Mauretanië</t>
  </si>
  <si>
    <t>Micronesië</t>
  </si>
  <si>
    <t>Myanmar</t>
  </si>
  <si>
    <t>Nog niet definitief bewezen</t>
  </si>
  <si>
    <t>Onbepaald</t>
  </si>
  <si>
    <t>Politiek vluchteling</t>
  </si>
  <si>
    <t>Sao Tome en Principe</t>
  </si>
  <si>
    <t>Timor Leste</t>
  </si>
  <si>
    <t>Tuvalu</t>
  </si>
  <si>
    <t>USSR</t>
  </si>
  <si>
    <t>Vaderlandsloos/Staatloos</t>
  </si>
  <si>
    <t>Vluchteling onbepaald</t>
  </si>
  <si>
    <t>Gewoon secundair</t>
  </si>
  <si>
    <t>1.</t>
  </si>
  <si>
    <t>2.</t>
  </si>
  <si>
    <t>3.</t>
  </si>
  <si>
    <t>4.</t>
  </si>
  <si>
    <t>Uitsluitend Nederlands</t>
  </si>
  <si>
    <t>Uitsluitend Frans</t>
  </si>
  <si>
    <t>Uitsluitend een andere taal dan Nederlands of Frans</t>
  </si>
  <si>
    <t>Nederlands en Frans</t>
  </si>
  <si>
    <t>Nederlands en een andere taal dan Frans</t>
  </si>
  <si>
    <t>Nederlands, Frans en een andere taal</t>
  </si>
  <si>
    <t>Frans en een andere taal dan Nederlands</t>
  </si>
  <si>
    <t>Thuistaal basisonderwijs, woonplaats Vlaanderen 2016</t>
  </si>
  <si>
    <t>Conclusies</t>
  </si>
  <si>
    <t>Gemeente</t>
  </si>
  <si>
    <t>Koekelberg</t>
  </si>
  <si>
    <t>Sint-Agatha-Berchem</t>
  </si>
  <si>
    <t>Ganshoren</t>
  </si>
  <si>
    <t>Watermaal-Bosvoorde</t>
  </si>
  <si>
    <t>Oudergem</t>
  </si>
  <si>
    <t>Evere</t>
  </si>
  <si>
    <t>Sint-Pieters-Woluwe</t>
  </si>
  <si>
    <t>Etterbeek</t>
  </si>
  <si>
    <t>Sint-Gillis</t>
  </si>
  <si>
    <t>Jette</t>
  </si>
  <si>
    <t>Sint-Lambrechts-Woluwe</t>
  </si>
  <si>
    <t>Vorst</t>
  </si>
  <si>
    <t>Ukkel</t>
  </si>
  <si>
    <t>Elsene</t>
  </si>
  <si>
    <t>Sint-Jans-Molenbeek</t>
  </si>
  <si>
    <t>Anderlecht</t>
  </si>
  <si>
    <t>Schaarbeek</t>
  </si>
  <si>
    <t>Brussel</t>
  </si>
  <si>
    <t>Brussels Hoofdstedelijk Gewest</t>
  </si>
  <si>
    <t>● 'Majority minority': in het Gewest en in alle gemeenten (behalve in Watermaal-Bosvoorde) +50%</t>
  </si>
  <si>
    <t>Sint-Joost-ten-Node</t>
  </si>
  <si>
    <t>Waals Gewest</t>
  </si>
  <si>
    <t>EU-13 nieuwe lidstaten</t>
  </si>
  <si>
    <t>Sub-Saharisch Afrika</t>
  </si>
  <si>
    <t>Noord-Afrika</t>
  </si>
  <si>
    <t>Rest van de OESO</t>
  </si>
  <si>
    <t>Rest van Europa</t>
  </si>
  <si>
    <t>Latijns-Amerika</t>
  </si>
  <si>
    <t>Andere</t>
  </si>
  <si>
    <t xml:space="preserve">Nationaliteit </t>
  </si>
  <si>
    <t>Bron: Brussels Instituut voor Statistiek en Analyse (Bisa)</t>
  </si>
  <si>
    <t>Per gewest</t>
  </si>
  <si>
    <t xml:space="preserve">*Personen van niet-Belgische herkomst zijn alle inwoners:
• met niet de Belgische nationaliteit
• met de Belgische nationaliteit, maar niet de Belgische nationaliteit bij geboorte
• met de Belgische nationaliteit bij geboorte, maar waarvan de nationaliteit bij geboorte van minstens één van de ouders niet-Belg was.
</t>
  </si>
  <si>
    <t>Toename bevolking Belgische herkomst</t>
  </si>
  <si>
    <t>Toename bevolking andere herkomst</t>
  </si>
  <si>
    <t>Toename bevolking</t>
  </si>
  <si>
    <t>Niet-Belgische herkomst*</t>
  </si>
  <si>
    <t>Herkomst</t>
  </si>
  <si>
    <t>5.</t>
  </si>
  <si>
    <t>Binaire thuistaal: de taal die de leerling in het gezin spreekt is niet Nederlands indien de leerling in het gezin met niemand of in een gezin met drie gezinsleden (de leerling niet meegerekend) met maximum één gezinslid Nederlands spreekt. Broers en zussen worden als één gezinslid beschouwd.</t>
  </si>
  <si>
    <t>In</t>
  </si>
  <si>
    <t>Uit</t>
  </si>
  <si>
    <t>Saldo</t>
  </si>
  <si>
    <t>DIVERSITEIT IN HET BRUSSELS HOOFDSTEDELIJK GEWEST</t>
  </si>
  <si>
    <t>Bron: Statbel</t>
  </si>
  <si>
    <t>EU27 (excl. Buurlanden)</t>
  </si>
  <si>
    <t>Buiten EU27 (excl. buurlanden)</t>
  </si>
  <si>
    <t>EU-14 (zonder België)</t>
  </si>
  <si>
    <t>Nederlands</t>
  </si>
  <si>
    <t>niet-Nederlands</t>
  </si>
  <si>
    <t>totaal</t>
  </si>
  <si>
    <t>% niet-Nederlands</t>
  </si>
  <si>
    <t>Gewoon basis (kleuter- en lager)</t>
  </si>
  <si>
    <t>Nederlands en een andere taal</t>
  </si>
  <si>
    <t>Geen Nederlands</t>
  </si>
  <si>
    <t>Combinaties thuistalen: deze cijfers kijken niet alleen naar wel of niet thuistaal Nederlands maar brengen ook mogelijke combinaties in beeld met name Nederlands, Frans, andere taal en hun mogelijke combinaties. Die worden hier samengevat in drie categorieën: uitsluitend Nederlands, Nederlands en een andere taal en geen Nederlandsl.</t>
  </si>
  <si>
    <r>
      <rPr>
        <b/>
        <u/>
        <sz val="9"/>
        <rFont val="Calibri"/>
        <family val="2"/>
        <scheme val="minor"/>
      </rPr>
      <t>Bron:</t>
    </r>
    <r>
      <rPr>
        <sz val="9"/>
        <rFont val="Calibri"/>
        <family val="2"/>
        <scheme val="minor"/>
      </rPr>
      <t xml:space="preserve"> </t>
    </r>
    <r>
      <rPr>
        <u/>
        <sz val="9"/>
        <rFont val="Calibri"/>
        <family val="2"/>
        <scheme val="minor"/>
      </rPr>
      <t>Dataloep Onderwijs en Vorming</t>
    </r>
  </si>
  <si>
    <t>Geboortenationaliteit</t>
  </si>
  <si>
    <t>Geboortenationaliteit is beperkter dan herkomst: bij herkomst wordt ook gekeken naar de eerst geregistreerde nationaliteit van de ouders, bij geboortenationaliteit enkel naar die van de persoon zelf. Pluspunt is echter dat voor geboortenationaliteit bij Bisa gedetailleerde cijfers beschikbaar zijn voor aparte nationaliteit (ook voor elke gemeente apart).</t>
  </si>
  <si>
    <t>Buiten EU27 (excl. Buurlanden)</t>
  </si>
  <si>
    <t>EU27 (excl. buurlanden)</t>
  </si>
  <si>
    <t>6.</t>
  </si>
  <si>
    <t>Top drie landen per geboortenationaliteit: Marokko, Frankrijk, Roemenië</t>
  </si>
  <si>
    <t>Buurlanden: Nederland, Duitsland, Frankrijk, Luxemburg, Verenigd Koninkrijk</t>
  </si>
  <si>
    <t>Herkomst EU</t>
  </si>
  <si>
    <t>Herkomst niet-EU</t>
  </si>
  <si>
    <t>Allen</t>
  </si>
  <si>
    <t>Werkzaamheidsgraad = aandeel werkenden (loontrekkenden en zelfstandigen) bij de bevolking 20-64 jaar.</t>
  </si>
  <si>
    <t>Herkomst = op basis van de geboortenationaliteit van de persoon zelf of van zijn of haar ouders.</t>
  </si>
  <si>
    <t xml:space="preserve">● Arbeidsmarktparticipatie verschilt per herkomstgroep en geslacht. </t>
  </si>
  <si>
    <t>● Laagste participatie: vrouwen herkomst niet-EU.</t>
  </si>
  <si>
    <t xml:space="preserve">Bron: </t>
  </si>
  <si>
    <t xml:space="preserve">Armoede-indicatoren </t>
  </si>
  <si>
    <t>Percentage bevolkingsgroep</t>
  </si>
  <si>
    <t>Toelichting</t>
  </si>
  <si>
    <t>Berekend naar herkomst (houdt rekening met nationaliteit bij geboorte van de persoon zelf én zijn of haar ouders)</t>
  </si>
  <si>
    <t>Aandeel in laagste dagloonklasse 2019</t>
  </si>
  <si>
    <t xml:space="preserve">Belgische herkomst </t>
  </si>
  <si>
    <t xml:space="preserve">Laagste dagloonklasse: brutoloon&lt;100 euro voor één dag werk. </t>
  </si>
  <si>
    <t xml:space="preserve">Deze indicator geeft een beeld van de verdiencapaciteit, los van of men nu voltijds of deeltijds werkt.  </t>
  </si>
  <si>
    <t xml:space="preserve">Van alle volwassenen in het gezin wordt berekend of ze werken en hoeveel (voltijds, deeltijds). De werkintensiteit varieert tussen 0 (geen enkel volwassen lid van het gezin werkt) tot 1 (alle volwassen leden van het gezin werken voltijds). De gezinnen met een werkintensiteit lager dan 0,2 worden beschouwd als gezinnen met een lage werkintensiteit. </t>
  </si>
  <si>
    <t xml:space="preserve">Bronnen: </t>
  </si>
  <si>
    <t>Integratiescan Brusselse gemeenten</t>
  </si>
  <si>
    <t>Lokale integratiescan Brusselse gemeenten</t>
  </si>
  <si>
    <t>7.</t>
  </si>
  <si>
    <t>8.</t>
  </si>
  <si>
    <t>Armoede is sterk gerelateerd met herkomst</t>
  </si>
  <si>
    <t>Grote verschillen in werkzaamheidsgraad naar herkomst en geslacht</t>
  </si>
  <si>
    <t>Totaal andere herkomst</t>
  </si>
  <si>
    <t>Armoede-indicatoren Brussels Hoofdstedelijk Gewest 2020</t>
  </si>
  <si>
    <t>(Equivalent) leefloon 2020</t>
  </si>
  <si>
    <t>Aandeel personen (0-59j) in gezinnen met lage werkintensiteit 2020</t>
  </si>
  <si>
    <t>Werkzaamheidsgraad Brussels Hoofdstedelijk Gewest in 2020</t>
  </si>
  <si>
    <t>Herkomst in het Brussels Hoofdstedelijk Gewest 2010 en 2023 (vergeleken met België en de andere gewesten)</t>
  </si>
  <si>
    <t>Herkomst in het Brussels Hoofdstedelijk Gewest per gemeente in 2023</t>
  </si>
  <si>
    <t>Evolutie herkomstgroepen in het Brussels Hoofdstedelijk Gewest 2010-2023</t>
  </si>
  <si>
    <t>Democratische Republiek Congo</t>
  </si>
  <si>
    <t>Top tien landen niet-Belgische geboortenationaliteit Brussels Hoofdstedelijk Gewest 2023</t>
  </si>
  <si>
    <t>Internationale migraties Brussels Gewest 2022</t>
  </si>
  <si>
    <t xml:space="preserve">● Jaarlijks verhuizen ruim zestig duizend personen vanuit het buitenland naar het Brussel Hoofdstedelijk Gewest. Dat is 27% van de immigratie naar België. </t>
  </si>
  <si>
    <t>● 54% van de immigranten heeft de nationaliteit van een EU-land, 74% heeft de nationaliteit van een Europees land.</t>
  </si>
  <si>
    <t>Thuistaal (binair) voor leerlingen Nederlandstalig onderwijs met woonplaats Brussels Hoofdstedelijk Gewest</t>
  </si>
  <si>
    <t>Thuistalen 2022-2023</t>
  </si>
  <si>
    <t>Thuistaal (combinaties) voor leerlingen in het Nederlandstalig basisonderwijs met woonplaats BHG 2022-2023</t>
  </si>
  <si>
    <t xml:space="preserve">Het Brussels Hoofdstedelijk Gewest is 'majority-minority' gebied: personen van niet-Belgische herkomst zijn er in de meerderheid. Hun aandeel steeg van 64% van de bevolking in 2010 naar 77% in 2022. </t>
  </si>
  <si>
    <t>Het aandeel niet-Belgische herkomst varieert van 91% in Sint-Joost-Ten-Node tot 50% in Watermaal-Bosvoorde.</t>
  </si>
  <si>
    <t>Sterkste stijger sinds 2010: EU27 exl. buurlanden: +46%</t>
  </si>
  <si>
    <t>In 2020 verhuizen ruim 62 duizend personen vanuit het buitenland naar het Brussels Hoofdstedelijk Gewest, dat is 27% van alle verhuizers uit het buitenland naar België.</t>
  </si>
  <si>
    <t>77% van de leerlingen in het Nederlandstalig basisonderwijs heeft een andere thuistaal dan Nederlands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</si>
</sst>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
    <numFmt numFmtId="167" formatCode="_-* #,##0.00\ &quot;BF&quot;_-;\-* #,##0.00\ &quot;BF&quot;_-;_-* &quot;-&quot;??\ &quot;BF&quot;_-;_-@_-"/>
    <numFmt numFmtId="168" formatCode="_-* #,##0.00\ [$_]_-;\-* #,##0.00\ [$_]_-;_-* &quot;-&quot;??\ [$_]_-;_-@_-"/>
    <numFmt numFmtId="169" formatCode="_-* #,##0.00\ _B_F_-;\-* #,##0.00\ _B_F_-;_-* &quot;-&quot;??\ _B_F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b/>
      <sz val="11"/>
      <color theme="1"/>
      <name val="Calibri"/>
      <family val="2"/>
    </font>
    <font>
      <b/>
      <sz val="11"/>
      <color theme="1"/>
      <name val="Calibri"/>
      <family val="2"/>
    </font>
    <font>
      <i/>
      <sz val="11"/>
      <name val="Calibri"/>
      <family val="2"/>
      <scheme val="minor"/>
    </font>
    <font>
      <u/>
      <sz val="11"/>
      <color theme="10"/>
      <name val="Calibri"/>
      <family val="2"/>
      <scheme val="minor"/>
    </font>
    <font>
      <b/>
      <sz val="11"/>
      <color theme="0"/>
      <name val="Calibri"/>
      <family val="2"/>
      <scheme val="minor"/>
    </font>
    <font>
      <b/>
      <sz val="14"/>
      <color theme="0"/>
      <name val="Calibri"/>
      <family val="2"/>
      <scheme val="minor"/>
    </font>
    <font>
      <b/>
      <sz val="16"/>
      <color theme="1"/>
      <name val="Calibri"/>
      <family val="2"/>
      <scheme val="minor"/>
    </font>
    <font>
      <sz val="9"/>
      <color theme="1"/>
      <name val="Calibri"/>
      <family val="2"/>
      <scheme val="minor"/>
    </font>
    <font>
      <b/>
      <sz val="20"/>
      <color rgb="FF6D912F"/>
      <name val="Calibri"/>
      <family val="2"/>
      <scheme val="minor"/>
    </font>
    <font>
      <b/>
      <sz val="20"/>
      <color theme="1"/>
      <name val="Calibri"/>
      <family val="2"/>
      <scheme val="minor"/>
    </font>
    <font>
      <i/>
      <sz val="9"/>
      <color theme="1"/>
      <name val="Calibri"/>
      <family val="2"/>
      <scheme val="minor"/>
    </font>
    <font>
      <u/>
      <sz val="9"/>
      <name val="Calibri"/>
      <family val="2"/>
      <scheme val="minor"/>
    </font>
    <font>
      <sz val="18"/>
      <color theme="1"/>
      <name val="Calibri"/>
      <family val="2"/>
      <scheme val="minor"/>
    </font>
    <font>
      <i/>
      <sz val="10"/>
      <color theme="1"/>
      <name val="Calibri"/>
      <family val="2"/>
      <scheme val="minor"/>
    </font>
    <font>
      <b/>
      <u/>
      <sz val="9"/>
      <name val="Calibri"/>
      <family val="2"/>
      <scheme val="minor"/>
    </font>
    <font>
      <sz val="9"/>
      <name val="Calibri"/>
      <family val="2"/>
      <scheme val="minor"/>
    </font>
    <font>
      <sz val="11"/>
      <name val="Calibri"/>
      <family val="2"/>
      <scheme val="minor"/>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0"/>
      <name val="Arial"/>
      <family val="2"/>
    </font>
    <font>
      <u/>
      <sz val="10"/>
      <color indexed="12"/>
      <name val="Arial"/>
      <family val="2"/>
    </font>
    <font>
      <sz val="11"/>
      <color theme="0"/>
      <name val="Calibri"/>
      <family val="2"/>
      <scheme val="minor"/>
    </font>
    <font>
      <b/>
      <sz val="9"/>
      <color theme="1"/>
      <name val="Calibri"/>
      <family val="2"/>
      <scheme val="minor"/>
    </font>
    <font>
      <b/>
      <sz val="10"/>
      <color theme="0"/>
      <name val="Calibri"/>
      <family val="2"/>
      <scheme val="minor"/>
    </font>
  </fonts>
  <fills count="20">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6D912F"/>
        <bgColor indexed="64"/>
      </patternFill>
    </fill>
    <fill>
      <patternFill patternType="solid">
        <fgColor rgb="FFC0AF20"/>
        <bgColor indexed="64"/>
      </patternFill>
    </fill>
    <fill>
      <patternFill patternType="solid">
        <fgColor rgb="FFE3EFCD"/>
        <bgColor indexed="64"/>
      </patternFill>
    </fill>
    <fill>
      <patternFill patternType="solid">
        <fgColor theme="7" tint="0.39997558519241921"/>
        <bgColor indexed="64"/>
      </patternFill>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55"/>
      </patternFill>
    </fill>
    <fill>
      <patternFill patternType="solid">
        <fgColor indexed="43"/>
      </patternFill>
    </fill>
    <fill>
      <patternFill patternType="solid">
        <fgColor indexed="9"/>
      </patternFill>
    </fill>
    <fill>
      <patternFill patternType="solid">
        <fgColor theme="9"/>
        <bgColor indexed="64"/>
      </patternFill>
    </fill>
  </fills>
  <borders count="22">
    <border>
      <left/>
      <right/>
      <top/>
      <bottom/>
      <diagonal/>
    </border>
    <border>
      <left/>
      <right/>
      <top style="thin">
        <color theme="4" tint="0.39997558519241921"/>
      </top>
      <bottom/>
      <diagonal/>
    </border>
    <border>
      <left/>
      <right/>
      <top/>
      <bottom style="thin">
        <color theme="4" tint="0.39997558519241921"/>
      </bottom>
      <diagonal/>
    </border>
    <border>
      <left style="thin">
        <color rgb="FFC9C8B3"/>
      </left>
      <right style="thin">
        <color rgb="FFC9C8B3"/>
      </right>
      <top style="thin">
        <color rgb="FFC9C8B3"/>
      </top>
      <bottom style="thin">
        <color rgb="FFC9C8B3"/>
      </bottom>
      <diagonal/>
    </border>
    <border>
      <left style="dotted">
        <color theme="0"/>
      </left>
      <right style="dotted">
        <color theme="0"/>
      </right>
      <top style="dotted">
        <color theme="0"/>
      </top>
      <bottom style="dotted">
        <color theme="0"/>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right/>
      <top/>
      <bottom style="thin">
        <color rgb="FFC9C8B3"/>
      </bottom>
      <diagonal/>
    </border>
    <border>
      <left style="dotted">
        <color theme="0"/>
      </left>
      <right/>
      <top/>
      <bottom/>
      <diagonal/>
    </border>
    <border>
      <left style="thin">
        <color indexed="8"/>
      </left>
      <right style="thin">
        <color indexed="8"/>
      </right>
      <top style="thin">
        <color indexed="8"/>
      </top>
      <bottom style="thin">
        <color indexed="8"/>
      </bottom>
      <diagonal/>
    </border>
    <border>
      <left/>
      <right/>
      <top style="thin">
        <color rgb="FFC9C8B3"/>
      </top>
      <bottom/>
      <diagonal/>
    </border>
    <border>
      <left style="thin">
        <color indexed="64"/>
      </left>
      <right style="thin">
        <color indexed="64"/>
      </right>
      <top style="thin">
        <color indexed="64"/>
      </top>
      <bottom style="thin">
        <color indexed="64"/>
      </bottom>
      <diagonal/>
    </border>
    <border>
      <left style="thin">
        <color rgb="FFC9C8B3"/>
      </left>
      <right style="thin">
        <color rgb="FFC9C8B3"/>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rgb="FFC9C8B3"/>
      </left>
      <right style="thin">
        <color rgb="FFC9C8B3"/>
      </right>
      <top style="thin">
        <color rgb="FFC9C8B3"/>
      </top>
      <bottom/>
      <diagonal/>
    </border>
    <border>
      <left style="thin">
        <color rgb="FFC9C8B3"/>
      </left>
      <right style="thin">
        <color rgb="FFC9C8B3"/>
      </right>
      <top/>
      <bottom style="thin">
        <color rgb="FFC9C8B3"/>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16" borderId="14" applyNumberFormat="0" applyAlignment="0" applyProtection="0"/>
    <xf numFmtId="0" fontId="25" fillId="16" borderId="14" applyNumberFormat="0" applyAlignment="0" applyProtection="0"/>
    <xf numFmtId="169"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0" borderId="0"/>
    <xf numFmtId="0" fontId="22" fillId="0" borderId="0"/>
    <xf numFmtId="0" fontId="26" fillId="0" borderId="0" applyNumberFormat="0" applyFill="0" applyBorder="0" applyAlignment="0" applyProtection="0"/>
    <xf numFmtId="0" fontId="26"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0" borderId="15"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7" fillId="0" borderId="0"/>
    <xf numFmtId="169" fontId="22" fillId="0" borderId="0" applyFont="0" applyFill="0" applyBorder="0" applyAlignment="0" applyProtection="0"/>
    <xf numFmtId="0" fontId="38" fillId="0" borderId="0" applyNumberFormat="0" applyFill="0" applyBorder="0" applyAlignment="0" applyProtection="0">
      <alignment vertical="top"/>
      <protection locked="0"/>
    </xf>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2" fillId="0" borderId="0"/>
    <xf numFmtId="0" fontId="33" fillId="0" borderId="0"/>
    <xf numFmtId="0" fontId="22" fillId="0" borderId="0"/>
    <xf numFmtId="0" fontId="1" fillId="0" borderId="0"/>
    <xf numFmtId="0" fontId="22" fillId="0" borderId="0"/>
    <xf numFmtId="0" fontId="34" fillId="18" borderId="18" applyNumberFormat="0" applyAlignment="0" applyProtection="0"/>
    <xf numFmtId="0" fontId="34" fillId="18" borderId="18" applyNumberFormat="0" applyAlignment="0" applyProtection="0"/>
    <xf numFmtId="0" fontId="22" fillId="0" borderId="0"/>
    <xf numFmtId="0" fontId="22" fillId="0" borderId="0"/>
    <xf numFmtId="0" fontId="1" fillId="0" borderId="0"/>
    <xf numFmtId="0" fontId="22" fillId="0" borderId="0"/>
    <xf numFmtId="0" fontId="35" fillId="0" borderId="0" applyNumberFormat="0" applyFill="0" applyBorder="0" applyAlignment="0" applyProtection="0"/>
    <xf numFmtId="0" fontId="35" fillId="0" borderId="0" applyNumberFormat="0" applyFill="0" applyBorder="0" applyAlignment="0" applyProtection="0"/>
    <xf numFmtId="0" fontId="36" fillId="0" borderId="19" applyNumberFormat="0" applyFill="0" applyAlignment="0" applyProtection="0"/>
  </cellStyleXfs>
  <cellXfs count="168">
    <xf numFmtId="0" fontId="0" fillId="0" borderId="0" xfId="0"/>
    <xf numFmtId="165" fontId="0" fillId="0" borderId="0" xfId="1" applyNumberFormat="1" applyFont="1"/>
    <xf numFmtId="165" fontId="0" fillId="0" borderId="0" xfId="0" applyNumberFormat="1"/>
    <xf numFmtId="9" fontId="0" fillId="0" borderId="0" xfId="2" applyFont="1"/>
    <xf numFmtId="0" fontId="0" fillId="0" borderId="0" xfId="0" applyAlignment="1">
      <alignment horizontal="left"/>
    </xf>
    <xf numFmtId="0" fontId="0" fillId="0" borderId="0" xfId="0" applyNumberFormat="1"/>
    <xf numFmtId="9" fontId="0" fillId="0" borderId="0" xfId="0" applyNumberFormat="1"/>
    <xf numFmtId="0" fontId="5" fillId="2" borderId="1" xfId="0" applyFont="1" applyFill="1" applyBorder="1" applyAlignment="1">
      <alignment horizontal="left"/>
    </xf>
    <xf numFmtId="0" fontId="5" fillId="2" borderId="1" xfId="0" applyNumberFormat="1" applyFont="1" applyFill="1" applyBorder="1"/>
    <xf numFmtId="0" fontId="6" fillId="2" borderId="2" xfId="0" applyFont="1" applyFill="1" applyBorder="1"/>
    <xf numFmtId="0" fontId="6" fillId="2" borderId="1" xfId="0" applyFont="1" applyFill="1" applyBorder="1" applyAlignment="1">
      <alignment horizontal="left"/>
    </xf>
    <xf numFmtId="0" fontId="6" fillId="2" borderId="1" xfId="0" applyNumberFormat="1" applyFont="1" applyFill="1" applyBorder="1"/>
    <xf numFmtId="0" fontId="6" fillId="2" borderId="0" xfId="0" applyFont="1" applyFill="1" applyBorder="1"/>
    <xf numFmtId="0" fontId="0" fillId="0" borderId="0" xfId="0" applyAlignment="1">
      <alignment wrapText="1"/>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Alignment="1">
      <alignment wrapText="1"/>
    </xf>
    <xf numFmtId="165" fontId="0" fillId="0" borderId="0" xfId="1" applyNumberFormat="1" applyFont="1" applyAlignment="1">
      <alignment vertical="center" wrapText="1"/>
    </xf>
    <xf numFmtId="0" fontId="0" fillId="0" borderId="0" xfId="0" applyAlignment="1">
      <alignment vertical="top" wrapText="1"/>
    </xf>
    <xf numFmtId="0" fontId="2" fillId="2" borderId="0" xfId="0" applyFont="1" applyFill="1" applyBorder="1" applyAlignment="1">
      <alignment horizontal="left"/>
    </xf>
    <xf numFmtId="0" fontId="0" fillId="0" borderId="1" xfId="0" applyBorder="1" applyAlignment="1">
      <alignment horizontal="left"/>
    </xf>
    <xf numFmtId="0" fontId="2" fillId="2" borderId="0" xfId="0" applyNumberFormat="1" applyFont="1" applyFill="1" applyBorder="1"/>
    <xf numFmtId="0" fontId="0" fillId="0" borderId="1" xfId="0" applyNumberFormat="1" applyBorder="1"/>
    <xf numFmtId="0" fontId="3" fillId="0" borderId="0" xfId="0" applyFont="1" applyAlignment="1">
      <alignment horizontal="right"/>
    </xf>
    <xf numFmtId="3" fontId="0" fillId="0" borderId="0" xfId="0" applyNumberFormat="1"/>
    <xf numFmtId="0" fontId="0" fillId="0" borderId="0" xfId="0" applyFont="1"/>
    <xf numFmtId="0" fontId="0" fillId="0" borderId="3" xfId="0" applyBorder="1" applyAlignment="1">
      <alignment horizontal="left"/>
    </xf>
    <xf numFmtId="0" fontId="11" fillId="3" borderId="0" xfId="0" applyFont="1" applyFill="1" applyAlignment="1">
      <alignment vertical="center"/>
    </xf>
    <xf numFmtId="0" fontId="9" fillId="4" borderId="3" xfId="0" applyFont="1" applyFill="1" applyBorder="1"/>
    <xf numFmtId="0" fontId="9" fillId="4" borderId="3" xfId="0" applyFont="1" applyFill="1" applyBorder="1" applyAlignment="1">
      <alignment horizontal="left"/>
    </xf>
    <xf numFmtId="0" fontId="0" fillId="0" borderId="3" xfId="0" applyBorder="1"/>
    <xf numFmtId="0" fontId="9" fillId="4" borderId="3" xfId="0" applyFont="1" applyFill="1" applyBorder="1" applyProtection="1">
      <protection locked="0"/>
    </xf>
    <xf numFmtId="165" fontId="0" fillId="0" borderId="3" xfId="1" applyNumberFormat="1" applyFont="1" applyBorder="1" applyProtection="1">
      <protection locked="0"/>
    </xf>
    <xf numFmtId="0" fontId="0" fillId="0" borderId="3" xfId="0" applyBorder="1" applyAlignment="1" applyProtection="1">
      <alignment horizontal="left"/>
      <protection locked="0"/>
    </xf>
    <xf numFmtId="0" fontId="0" fillId="0" borderId="0" xfId="0" applyProtection="1">
      <protection locked="0"/>
    </xf>
    <xf numFmtId="0" fontId="0" fillId="0" borderId="0" xfId="0" applyFont="1" applyFill="1"/>
    <xf numFmtId="0" fontId="17" fillId="0" borderId="0" xfId="0" applyFont="1" applyFill="1"/>
    <xf numFmtId="0" fontId="15" fillId="0" borderId="0" xfId="0" applyFont="1" applyFill="1" applyAlignment="1">
      <alignment vertical="top" wrapText="1"/>
    </xf>
    <xf numFmtId="0" fontId="4" fillId="0" borderId="0" xfId="0" applyFont="1" applyFill="1" applyAlignment="1">
      <alignment vertical="center"/>
    </xf>
    <xf numFmtId="0" fontId="0" fillId="0" borderId="0" xfId="0" applyFont="1" applyFill="1" applyAlignment="1"/>
    <xf numFmtId="165" fontId="0" fillId="0" borderId="3" xfId="1" applyNumberFormat="1" applyFont="1" applyBorder="1" applyAlignment="1" applyProtection="1">
      <alignment horizontal="right"/>
      <protection locked="0"/>
    </xf>
    <xf numFmtId="165" fontId="9" fillId="4" borderId="3" xfId="1" applyNumberFormat="1" applyFont="1" applyFill="1" applyBorder="1" applyAlignment="1" applyProtection="1">
      <alignment horizontal="right"/>
      <protection locked="0"/>
    </xf>
    <xf numFmtId="0" fontId="9" fillId="4" borderId="3" xfId="0" applyFont="1" applyFill="1" applyBorder="1" applyAlignment="1">
      <alignment horizontal="center"/>
    </xf>
    <xf numFmtId="0" fontId="9" fillId="4" borderId="3" xfId="0" applyFont="1" applyFill="1" applyBorder="1" applyAlignment="1" applyProtection="1">
      <alignment horizontal="center"/>
      <protection locked="0"/>
    </xf>
    <xf numFmtId="166" fontId="0" fillId="0" borderId="3" xfId="2" applyNumberFormat="1" applyFont="1" applyBorder="1" applyAlignment="1" applyProtection="1">
      <alignment horizontal="right"/>
      <protection locked="0"/>
    </xf>
    <xf numFmtId="0" fontId="0" fillId="0" borderId="0" xfId="0" applyFill="1"/>
    <xf numFmtId="0" fontId="2" fillId="0" borderId="3" xfId="0" applyFont="1" applyBorder="1" applyAlignment="1">
      <alignment horizontal="left"/>
    </xf>
    <xf numFmtId="9" fontId="0" fillId="0" borderId="3" xfId="2" applyNumberFormat="1" applyFont="1" applyBorder="1" applyAlignment="1" applyProtection="1">
      <alignment horizontal="right"/>
      <protection locked="0"/>
    </xf>
    <xf numFmtId="9" fontId="9" fillId="4" borderId="3" xfId="2" applyNumberFormat="1" applyFont="1" applyFill="1" applyBorder="1" applyAlignment="1" applyProtection="1">
      <alignment horizontal="right"/>
      <protection locked="0"/>
    </xf>
    <xf numFmtId="165" fontId="0" fillId="0" borderId="3" xfId="1" applyNumberFormat="1" applyFont="1" applyBorder="1" applyAlignment="1">
      <alignment horizontal="right"/>
    </xf>
    <xf numFmtId="166" fontId="0" fillId="0" borderId="0" xfId="2" applyNumberFormat="1" applyFont="1" applyFill="1"/>
    <xf numFmtId="1" fontId="0" fillId="0" borderId="0" xfId="2" applyNumberFormat="1" applyFont="1" applyFill="1"/>
    <xf numFmtId="0" fontId="0" fillId="0" borderId="3" xfId="0" applyFont="1" applyBorder="1" applyAlignment="1">
      <alignment horizontal="left"/>
    </xf>
    <xf numFmtId="0" fontId="2" fillId="0" borderId="0" xfId="0" applyFont="1"/>
    <xf numFmtId="3" fontId="2" fillId="0" borderId="0" xfId="0" applyNumberFormat="1" applyFont="1"/>
    <xf numFmtId="3" fontId="0" fillId="0" borderId="3" xfId="0" applyNumberFormat="1" applyBorder="1" applyAlignment="1" applyProtection="1">
      <alignment horizontal="left"/>
      <protection locked="0"/>
    </xf>
    <xf numFmtId="0" fontId="9" fillId="4" borderId="3" xfId="0" applyFont="1" applyFill="1" applyBorder="1" applyAlignment="1" applyProtection="1">
      <alignment horizontal="left"/>
      <protection locked="0"/>
    </xf>
    <xf numFmtId="0" fontId="2" fillId="0" borderId="3" xfId="0" applyFont="1" applyBorder="1" applyAlignment="1" applyProtection="1">
      <alignment horizontal="left"/>
      <protection locked="0"/>
    </xf>
    <xf numFmtId="0" fontId="3" fillId="0" borderId="0" xfId="0" applyFont="1"/>
    <xf numFmtId="0" fontId="2" fillId="7" borderId="9" xfId="0" applyFont="1" applyFill="1" applyBorder="1" applyAlignment="1"/>
    <xf numFmtId="0" fontId="2" fillId="7" borderId="0" xfId="0" applyFont="1" applyFill="1" applyBorder="1" applyAlignment="1"/>
    <xf numFmtId="0" fontId="2" fillId="7" borderId="4" xfId="0" applyFont="1" applyFill="1" applyBorder="1" applyAlignment="1">
      <alignment horizontal="left"/>
    </xf>
    <xf numFmtId="0" fontId="15" fillId="0" borderId="0" xfId="0" applyFont="1" applyAlignment="1">
      <alignment vertical="top" wrapText="1"/>
    </xf>
    <xf numFmtId="165" fontId="0" fillId="0" borderId="0" xfId="0" applyNumberFormat="1" applyAlignment="1">
      <alignment vertical="top" wrapText="1"/>
    </xf>
    <xf numFmtId="165" fontId="0" fillId="0" borderId="0" xfId="0" applyNumberFormat="1" applyAlignment="1" applyProtection="1">
      <alignment vertical="top" wrapText="1"/>
      <protection locked="0"/>
    </xf>
    <xf numFmtId="9" fontId="0" fillId="7" borderId="4" xfId="2" applyFont="1" applyFill="1" applyBorder="1" applyProtection="1">
      <protection locked="0"/>
    </xf>
    <xf numFmtId="165" fontId="2" fillId="0" borderId="0" xfId="1" applyNumberFormat="1" applyFont="1" applyFill="1"/>
    <xf numFmtId="165" fontId="9" fillId="4" borderId="3" xfId="1" applyNumberFormat="1" applyFont="1" applyFill="1" applyBorder="1" applyProtection="1">
      <protection locked="0"/>
    </xf>
    <xf numFmtId="165" fontId="0" fillId="0" borderId="0" xfId="1" applyNumberFormat="1" applyFont="1" applyFill="1"/>
    <xf numFmtId="3" fontId="0" fillId="0" borderId="10" xfId="0" applyNumberFormat="1" applyBorder="1"/>
    <xf numFmtId="0" fontId="13" fillId="0" borderId="0" xfId="0" applyFont="1" applyAlignment="1">
      <alignment horizontal="center" vertical="center"/>
    </xf>
    <xf numFmtId="165" fontId="0" fillId="0" borderId="0" xfId="0" applyNumberFormat="1" applyFont="1"/>
    <xf numFmtId="0" fontId="2" fillId="7" borderId="4" xfId="0" applyFont="1" applyFill="1" applyBorder="1" applyAlignment="1">
      <alignment horizontal="left"/>
    </xf>
    <xf numFmtId="0" fontId="16" fillId="0" borderId="0" xfId="3" applyFont="1" applyFill="1" applyAlignment="1">
      <alignment horizontal="left" vertical="center" wrapText="1"/>
    </xf>
    <xf numFmtId="0" fontId="9" fillId="4" borderId="0" xfId="0" applyFont="1" applyFill="1"/>
    <xf numFmtId="0" fontId="9" fillId="4" borderId="12" xfId="0" applyFont="1" applyFill="1" applyBorder="1"/>
    <xf numFmtId="0" fontId="13" fillId="0" borderId="0" xfId="0" applyFont="1" applyAlignment="1">
      <alignment vertical="center"/>
    </xf>
    <xf numFmtId="0" fontId="14" fillId="0" borderId="0" xfId="0" applyFont="1" applyAlignment="1">
      <alignment vertical="center"/>
    </xf>
    <xf numFmtId="0" fontId="9" fillId="4" borderId="3" xfId="0" applyFont="1" applyFill="1" applyBorder="1" applyAlignment="1" applyProtection="1">
      <alignment horizontal="right"/>
      <protection locked="0"/>
    </xf>
    <xf numFmtId="9" fontId="0" fillId="0" borderId="3" xfId="2" applyFont="1" applyBorder="1" applyProtection="1">
      <protection locked="0"/>
    </xf>
    <xf numFmtId="0" fontId="9" fillId="4" borderId="3" xfId="0" applyFont="1" applyFill="1" applyBorder="1" applyAlignment="1">
      <alignment wrapText="1"/>
    </xf>
    <xf numFmtId="0" fontId="15" fillId="0" borderId="0" xfId="0" applyFont="1" applyAlignment="1">
      <alignment wrapText="1"/>
    </xf>
    <xf numFmtId="165" fontId="0" fillId="0" borderId="3" xfId="1" applyNumberFormat="1" applyFont="1" applyBorder="1" applyProtection="1"/>
    <xf numFmtId="0" fontId="15" fillId="0" borderId="0" xfId="0" applyFont="1" applyAlignment="1">
      <alignment horizontal="left"/>
    </xf>
    <xf numFmtId="0" fontId="0" fillId="0" borderId="13" xfId="0" applyBorder="1"/>
    <xf numFmtId="165" fontId="0" fillId="0" borderId="13" xfId="1" applyNumberFormat="1" applyFont="1" applyFill="1" applyBorder="1" applyProtection="1"/>
    <xf numFmtId="3" fontId="9" fillId="4" borderId="3" xfId="0" applyNumberFormat="1" applyFont="1" applyFill="1" applyBorder="1" applyProtection="1">
      <protection locked="0"/>
    </xf>
    <xf numFmtId="0" fontId="7" fillId="0" borderId="0" xfId="0" applyFont="1" applyAlignment="1">
      <alignment vertical="top" wrapText="1"/>
    </xf>
    <xf numFmtId="0" fontId="12" fillId="0" borderId="0" xfId="0" applyFont="1" applyAlignment="1">
      <alignment horizontal="left" vertical="center" wrapText="1"/>
    </xf>
    <xf numFmtId="0" fontId="2" fillId="0" borderId="0" xfId="0" applyFont="1" applyAlignment="1">
      <alignment vertical="top" wrapText="1"/>
    </xf>
    <xf numFmtId="0" fontId="12" fillId="0" borderId="0" xfId="0" applyFont="1" applyAlignment="1">
      <alignment vertical="center" wrapText="1"/>
    </xf>
    <xf numFmtId="0" fontId="21" fillId="0" borderId="12" xfId="0" applyFont="1" applyFill="1" applyBorder="1"/>
    <xf numFmtId="3" fontId="21" fillId="0" borderId="12" xfId="0" applyNumberFormat="1" applyFont="1" applyFill="1" applyBorder="1" applyProtection="1">
      <protection locked="0"/>
    </xf>
    <xf numFmtId="165" fontId="9" fillId="4" borderId="12" xfId="1" applyNumberFormat="1" applyFont="1" applyFill="1" applyBorder="1" applyProtection="1">
      <protection locked="0"/>
    </xf>
    <xf numFmtId="0" fontId="9" fillId="4" borderId="12" xfId="0" applyFont="1" applyFill="1" applyBorder="1" applyAlignment="1" applyProtection="1">
      <alignment horizontal="right"/>
      <protection locked="0"/>
    </xf>
    <xf numFmtId="9" fontId="9" fillId="4" borderId="12" xfId="2" applyFont="1" applyFill="1" applyBorder="1" applyAlignment="1">
      <alignment horizontal="right"/>
    </xf>
    <xf numFmtId="9" fontId="0" fillId="0" borderId="12" xfId="2" applyFont="1" applyBorder="1" applyAlignment="1">
      <alignment horizontal="right"/>
    </xf>
    <xf numFmtId="165" fontId="9" fillId="4" borderId="12" xfId="1" applyNumberFormat="1" applyFont="1" applyFill="1" applyBorder="1" applyAlignment="1" applyProtection="1">
      <alignment horizontal="right"/>
      <protection locked="0"/>
    </xf>
    <xf numFmtId="165" fontId="0" fillId="0" borderId="12" xfId="1" applyNumberFormat="1" applyFont="1" applyBorder="1" applyAlignment="1" applyProtection="1">
      <alignment horizontal="right"/>
      <protection locked="0"/>
    </xf>
    <xf numFmtId="0" fontId="0" fillId="0" borderId="12" xfId="0" applyBorder="1" applyAlignment="1">
      <alignment horizontal="left"/>
    </xf>
    <xf numFmtId="0" fontId="9" fillId="4" borderId="12" xfId="0" applyFont="1" applyFill="1" applyBorder="1" applyAlignment="1" applyProtection="1">
      <alignment horizontal="center"/>
      <protection locked="0"/>
    </xf>
    <xf numFmtId="0" fontId="9" fillId="4" borderId="12" xfId="0" applyFont="1" applyFill="1" applyBorder="1" applyAlignment="1">
      <alignment horizontal="center"/>
    </xf>
    <xf numFmtId="0" fontId="9" fillId="4" borderId="12" xfId="0" applyFont="1" applyFill="1" applyBorder="1" applyAlignment="1">
      <alignment horizontal="left"/>
    </xf>
    <xf numFmtId="0" fontId="0" fillId="0" borderId="13" xfId="0" applyFont="1" applyFill="1" applyBorder="1" applyAlignment="1">
      <alignment horizontal="left"/>
    </xf>
    <xf numFmtId="0" fontId="0" fillId="0" borderId="0" xfId="0"/>
    <xf numFmtId="0" fontId="9" fillId="19" borderId="3" xfId="0" applyFont="1" applyFill="1" applyBorder="1"/>
    <xf numFmtId="166" fontId="0" fillId="0" borderId="3" xfId="0" applyNumberFormat="1" applyBorder="1" applyProtection="1">
      <protection locked="0"/>
    </xf>
    <xf numFmtId="0" fontId="12" fillId="0" borderId="0" xfId="0" applyFont="1"/>
    <xf numFmtId="0" fontId="4" fillId="0" borderId="0" xfId="0" applyFont="1"/>
    <xf numFmtId="0" fontId="8" fillId="0" borderId="0" xfId="3" applyAlignment="1">
      <alignment vertical="center"/>
    </xf>
    <xf numFmtId="0" fontId="9" fillId="19" borderId="3" xfId="0" applyFont="1" applyFill="1" applyBorder="1" applyAlignment="1">
      <alignment vertical="center"/>
    </xf>
    <xf numFmtId="0" fontId="41" fillId="19" borderId="3" xfId="0" applyFont="1" applyFill="1" applyBorder="1" applyAlignment="1">
      <alignment vertical="center" wrapText="1"/>
    </xf>
    <xf numFmtId="0" fontId="9" fillId="19" borderId="3" xfId="0" applyFont="1" applyFill="1" applyBorder="1" applyAlignment="1" applyProtection="1">
      <alignment vertical="center"/>
      <protection locked="0"/>
    </xf>
    <xf numFmtId="10" fontId="0" fillId="0" borderId="3" xfId="0" applyNumberFormat="1" applyBorder="1" applyProtection="1">
      <protection locked="0"/>
    </xf>
    <xf numFmtId="0" fontId="0" fillId="0" borderId="3" xfId="0" applyBorder="1" applyAlignment="1" applyProtection="1">
      <alignment wrapText="1"/>
      <protection locked="0"/>
    </xf>
    <xf numFmtId="0" fontId="0" fillId="0" borderId="3" xfId="0" applyBorder="1" applyAlignment="1" applyProtection="1">
      <alignment horizontal="center" wrapText="1"/>
      <protection locked="0"/>
    </xf>
    <xf numFmtId="0" fontId="0" fillId="0" borderId="3" xfId="0" applyBorder="1" applyProtection="1">
      <protection locked="0"/>
    </xf>
    <xf numFmtId="0" fontId="9" fillId="19" borderId="3" xfId="0" applyFont="1" applyFill="1" applyBorder="1" applyProtection="1">
      <protection locked="0"/>
    </xf>
    <xf numFmtId="9" fontId="39" fillId="19" borderId="3" xfId="0" applyNumberFormat="1" applyFont="1" applyFill="1" applyBorder="1"/>
    <xf numFmtId="0" fontId="0" fillId="0" borderId="3" xfId="0" applyBorder="1" applyAlignment="1">
      <alignment vertical="top" wrapText="1"/>
    </xf>
    <xf numFmtId="0" fontId="4" fillId="0" borderId="11" xfId="0" applyFont="1" applyBorder="1"/>
    <xf numFmtId="0" fontId="4" fillId="0" borderId="0" xfId="0" applyFont="1" applyAlignment="1">
      <alignment vertical="top" wrapText="1"/>
    </xf>
    <xf numFmtId="0" fontId="40" fillId="5" borderId="0" xfId="0" applyFont="1" applyFill="1" applyAlignment="1">
      <alignment horizontal="left" vertical="center" wrapText="1"/>
    </xf>
    <xf numFmtId="0" fontId="8" fillId="5" borderId="0" xfId="3" applyFill="1" applyAlignment="1">
      <alignment horizontal="left" vertical="center"/>
    </xf>
    <xf numFmtId="3" fontId="0" fillId="0" borderId="3" xfId="0" applyNumberFormat="1" applyBorder="1" applyAlignment="1" applyProtection="1">
      <alignment horizontal="right"/>
      <protection locked="0"/>
    </xf>
    <xf numFmtId="3" fontId="9" fillId="4" borderId="3" xfId="0" applyNumberFormat="1" applyFont="1" applyFill="1" applyBorder="1" applyAlignment="1">
      <alignment horizontal="right"/>
    </xf>
    <xf numFmtId="3" fontId="9" fillId="4" borderId="3" xfId="0" applyNumberFormat="1" applyFont="1" applyFill="1" applyBorder="1" applyAlignment="1" applyProtection="1">
      <alignment horizontal="right"/>
      <protection locked="0"/>
    </xf>
    <xf numFmtId="3" fontId="0" fillId="0" borderId="3" xfId="0" applyNumberFormat="1" applyFont="1" applyBorder="1" applyAlignment="1">
      <alignment horizontal="right"/>
    </xf>
    <xf numFmtId="3" fontId="2" fillId="0" borderId="3" xfId="0" applyNumberFormat="1" applyFont="1" applyBorder="1" applyAlignment="1">
      <alignment horizontal="right"/>
    </xf>
    <xf numFmtId="3" fontId="0" fillId="0" borderId="0" xfId="0" applyNumberFormat="1"/>
    <xf numFmtId="0" fontId="0" fillId="0" borderId="0" xfId="0" applyAlignment="1">
      <alignment vertical="top"/>
    </xf>
    <xf numFmtId="0" fontId="10" fillId="4" borderId="0" xfId="0" applyFont="1" applyFill="1" applyAlignment="1">
      <alignment horizontal="center" vertical="center"/>
    </xf>
    <xf numFmtId="0" fontId="0" fillId="7" borderId="4" xfId="0" applyFill="1" applyBorder="1" applyAlignment="1">
      <alignment horizontal="left"/>
    </xf>
    <xf numFmtId="0" fontId="13" fillId="0" borderId="8" xfId="0" applyFont="1" applyBorder="1" applyAlignment="1">
      <alignment horizontal="center" vertical="center"/>
    </xf>
    <xf numFmtId="0" fontId="2" fillId="7" borderId="4" xfId="0" applyFont="1" applyFill="1" applyBorder="1" applyAlignment="1">
      <alignment horizontal="left"/>
    </xf>
    <xf numFmtId="0" fontId="13" fillId="0" borderId="0" xfId="0" applyFont="1" applyAlignment="1">
      <alignment horizontal="center" vertical="center"/>
    </xf>
    <xf numFmtId="0" fontId="8" fillId="5" borderId="0" xfId="3" applyFill="1"/>
    <xf numFmtId="0" fontId="13" fillId="6" borderId="0" xfId="0" applyFont="1" applyFill="1" applyAlignment="1" applyProtection="1">
      <alignment horizontal="center" vertical="center"/>
      <protection locked="0"/>
    </xf>
    <xf numFmtId="0" fontId="15" fillId="0" borderId="0" xfId="0" applyFont="1" applyAlignment="1">
      <alignment horizontal="left" vertical="top" wrapText="1"/>
    </xf>
    <xf numFmtId="0" fontId="8" fillId="5" borderId="0" xfId="3" applyFill="1" applyAlignment="1">
      <alignment horizontal="left" vertical="center" wrapText="1"/>
    </xf>
    <xf numFmtId="0" fontId="0" fillId="7" borderId="5" xfId="0" applyFont="1" applyFill="1" applyBorder="1" applyAlignment="1" applyProtection="1">
      <alignment horizontal="left"/>
      <protection locked="0"/>
    </xf>
    <xf numFmtId="0" fontId="0" fillId="7" borderId="6" xfId="0" applyFont="1" applyFill="1" applyBorder="1" applyAlignment="1" applyProtection="1">
      <alignment horizontal="left"/>
      <protection locked="0"/>
    </xf>
    <xf numFmtId="0" fontId="0" fillId="7" borderId="7" xfId="0" applyFont="1" applyFill="1" applyBorder="1" applyAlignment="1" applyProtection="1">
      <alignment horizontal="left"/>
      <protection locked="0"/>
    </xf>
    <xf numFmtId="0" fontId="8" fillId="5" borderId="0" xfId="3" applyFill="1" applyAlignment="1" applyProtection="1">
      <alignment horizontal="left" wrapText="1"/>
    </xf>
    <xf numFmtId="0" fontId="12" fillId="5" borderId="0" xfId="0" applyFont="1" applyFill="1" applyAlignment="1" applyProtection="1">
      <alignment horizontal="left" vertical="top" wrapText="1"/>
    </xf>
    <xf numFmtId="0" fontId="0" fillId="7" borderId="9" xfId="0" applyFont="1" applyFill="1" applyBorder="1" applyAlignment="1" applyProtection="1">
      <alignment horizontal="left" vertical="top"/>
      <protection locked="0"/>
    </xf>
    <xf numFmtId="0" fontId="0" fillId="7" borderId="0" xfId="0" applyFont="1" applyFill="1" applyBorder="1" applyAlignment="1" applyProtection="1">
      <alignment horizontal="left" vertical="top"/>
      <protection locked="0"/>
    </xf>
    <xf numFmtId="0" fontId="0" fillId="7" borderId="9"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protection locked="0"/>
    </xf>
    <xf numFmtId="0" fontId="13" fillId="6" borderId="0" xfId="0" applyFont="1" applyFill="1" applyAlignment="1" applyProtection="1">
      <alignment horizontal="center" vertical="center"/>
    </xf>
    <xf numFmtId="0" fontId="13" fillId="6" borderId="0" xfId="0" applyFont="1" applyFill="1" applyAlignment="1">
      <alignment horizontal="center" vertical="center"/>
    </xf>
    <xf numFmtId="0" fontId="18" fillId="0" borderId="0" xfId="0" applyFont="1" applyAlignment="1">
      <alignment horizontal="left" vertical="top" wrapText="1"/>
    </xf>
    <xf numFmtId="0" fontId="18" fillId="3" borderId="11" xfId="0" applyFont="1" applyFill="1" applyBorder="1" applyAlignment="1">
      <alignment horizontal="left" vertical="top" wrapText="1"/>
    </xf>
    <xf numFmtId="0" fontId="18" fillId="3" borderId="0" xfId="0" applyFont="1" applyFill="1" applyAlignment="1">
      <alignment horizontal="left" vertical="top" wrapText="1"/>
    </xf>
    <xf numFmtId="0" fontId="16" fillId="5" borderId="0" xfId="3" applyFont="1" applyFill="1" applyAlignment="1" applyProtection="1">
      <alignment horizontal="left" vertical="top" wrapText="1"/>
    </xf>
    <xf numFmtId="0" fontId="9" fillId="4" borderId="8" xfId="0" applyFont="1" applyFill="1" applyBorder="1" applyAlignment="1">
      <alignment horizontal="center"/>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40" fillId="5" borderId="0" xfId="0" applyFont="1" applyFill="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vertical="center" wrapText="1"/>
    </xf>
    <xf numFmtId="0" fontId="2" fillId="7" borderId="5" xfId="0" applyFont="1" applyFill="1" applyBorder="1" applyAlignment="1" applyProtection="1">
      <alignment horizontal="left"/>
      <protection locked="0"/>
    </xf>
    <xf numFmtId="0" fontId="2" fillId="7" borderId="6" xfId="0" applyFont="1" applyFill="1" applyBorder="1" applyAlignment="1" applyProtection="1">
      <alignment horizontal="left"/>
      <protection locked="0"/>
    </xf>
    <xf numFmtId="0" fontId="2" fillId="7" borderId="7" xfId="0" applyFont="1" applyFill="1" applyBorder="1" applyAlignment="1" applyProtection="1">
      <alignment horizontal="left"/>
      <protection locked="0"/>
    </xf>
    <xf numFmtId="0" fontId="0" fillId="7" borderId="5" xfId="0" applyFill="1" applyBorder="1" applyAlignment="1" applyProtection="1">
      <alignment horizontal="left" wrapText="1"/>
      <protection locked="0"/>
    </xf>
    <xf numFmtId="0" fontId="0" fillId="7" borderId="6" xfId="0" applyFill="1" applyBorder="1" applyAlignment="1" applyProtection="1">
      <alignment horizontal="left" wrapText="1"/>
      <protection locked="0"/>
    </xf>
    <xf numFmtId="0" fontId="0" fillId="7" borderId="7" xfId="0" applyFill="1" applyBorder="1" applyAlignment="1" applyProtection="1">
      <alignment horizontal="left" wrapText="1"/>
      <protection locked="0"/>
    </xf>
  </cellXfs>
  <cellStyles count="56">
    <cellStyle name="Accent1 2" xfId="4" xr:uid="{AFE3E12D-E0FF-48C8-9481-26C009DF09A5}"/>
    <cellStyle name="Accent2 2" xfId="5" xr:uid="{636371D7-53F6-4A2A-8B1B-686540C3AEED}"/>
    <cellStyle name="Accent3 2" xfId="6" xr:uid="{03FAE917-AB7D-4F10-A953-E574D4F41B92}"/>
    <cellStyle name="Accent4 2" xfId="7" xr:uid="{6585A1F6-8211-4B18-82A6-53053AF7CA87}"/>
    <cellStyle name="Accent5 2" xfId="8" xr:uid="{0B16D6D5-67F1-454C-90E8-9D21F9CEA216}"/>
    <cellStyle name="Accent6 2" xfId="9" xr:uid="{AB525629-E61A-4A51-9E8C-730E07526BDB}"/>
    <cellStyle name="Bad" xfId="10" xr:uid="{3327349C-D093-4768-90D6-F1F9BDFE47F9}"/>
    <cellStyle name="Bad 2" xfId="11" xr:uid="{EF894E92-4681-4333-B3FE-C1E026527BEC}"/>
    <cellStyle name="Check Cell" xfId="12" xr:uid="{44E7C113-7594-44FC-8E59-161C230CC4CE}"/>
    <cellStyle name="Check Cell 2" xfId="13" xr:uid="{03B39F6C-BD0D-4EFE-A918-A8FB7DAE3B44}"/>
    <cellStyle name="Comma 2" xfId="14" xr:uid="{4D8FD57B-A7EA-4E2A-ABB5-61E2E4BDE0E9}"/>
    <cellStyle name="Euro" xfId="15" xr:uid="{A2358A2C-A5ED-4D52-802A-5B484151BD2C}"/>
    <cellStyle name="Euro 2" xfId="16" xr:uid="{E949507B-628D-4082-A83F-4074CBCC3C89}"/>
    <cellStyle name="Excel Built-in Normal" xfId="17" xr:uid="{349750BF-90F7-485D-A0C9-380CFA6234E7}"/>
    <cellStyle name="Excel Built-in Normal 2" xfId="18" xr:uid="{0F9DB741-3295-4927-8CC8-F3EFA13B591E}"/>
    <cellStyle name="Explanatory Text" xfId="19" xr:uid="{7E81B717-E4E7-4B99-BDBD-18015ECA6058}"/>
    <cellStyle name="Explanatory Text 2" xfId="20" xr:uid="{ED65B794-7282-4510-BFCF-40BB8B6D98E6}"/>
    <cellStyle name="Good" xfId="21" xr:uid="{52077C17-DA27-4C9E-9720-97D6534E84A2}"/>
    <cellStyle name="Good 2" xfId="22" xr:uid="{4FAEF925-9551-4C70-88F4-02C1EE1A8749}"/>
    <cellStyle name="Heading 1" xfId="23" xr:uid="{DEA07B78-7FA6-4AC9-A8D3-BC7D8495861B}"/>
    <cellStyle name="Heading 1 2" xfId="24" xr:uid="{6679A423-1E4F-4169-ABB9-DFC34C51157D}"/>
    <cellStyle name="Heading 2" xfId="25" xr:uid="{6CEAF51A-28BA-4B9E-8AE3-82C04CFACD32}"/>
    <cellStyle name="Heading 2 2" xfId="26" xr:uid="{C176503C-8D38-4864-A1EE-71A9C43D6E9F}"/>
    <cellStyle name="Heading 3" xfId="27" xr:uid="{DD47AFFB-BC2B-4CF8-BEC1-61BCA8EDFB3A}"/>
    <cellStyle name="Heading 3 2" xfId="28" xr:uid="{20EF8BCD-1AF2-4416-925C-8D9696302EAE}"/>
    <cellStyle name="Heading 4" xfId="29" xr:uid="{A74DB584-4D3C-45DE-85F1-3FE028436997}"/>
    <cellStyle name="Heading 4 2" xfId="30" xr:uid="{D9217C05-625B-4ABB-9611-55AB578E7525}"/>
    <cellStyle name="Hyperlink" xfId="3" builtinId="8"/>
    <cellStyle name="Hyperlink 2" xfId="32" xr:uid="{4CC394B8-C4D6-4799-A0C3-43021758A9F0}"/>
    <cellStyle name="Hyperlink 3" xfId="31" xr:uid="{8A0D1E3F-4404-4E90-803A-9C1B0BED2CB2}"/>
    <cellStyle name="Kleine titel" xfId="33" xr:uid="{38792C68-7182-4EF6-B956-E1A82A1BFEA9}"/>
    <cellStyle name="Komma" xfId="1" builtinId="3"/>
    <cellStyle name="Komma 2" xfId="34" xr:uid="{0C0DD220-BE72-409A-803A-00A1649C2D2F}"/>
    <cellStyle name="Lien hypertexte 2" xfId="35" xr:uid="{1BEC782F-0552-4E0A-BBF3-1B6EF07C5990}"/>
    <cellStyle name="Monétaire 2" xfId="36" xr:uid="{1EC0C1F7-46D0-4FCE-8140-6A9BEDC4F778}"/>
    <cellStyle name="Monétaire 2 2" xfId="37" xr:uid="{E1981C04-CBFD-40EF-B0AD-1262C61A235D}"/>
    <cellStyle name="Monétaire 3" xfId="38" xr:uid="{26416C0C-916B-4BD5-8C7E-1A10967A7D5E}"/>
    <cellStyle name="Monétaire 3 2" xfId="39" xr:uid="{02BE12A3-4CFA-43E2-99EF-6A43AFA2A27A}"/>
    <cellStyle name="Neutral" xfId="40" xr:uid="{FD159D38-6E24-4117-85BD-45C31B9949F8}"/>
    <cellStyle name="Neutral 2" xfId="41" xr:uid="{DEC86193-15F3-4225-95F0-94E630F14042}"/>
    <cellStyle name="Normal 2" xfId="42" xr:uid="{A98CFF38-E220-4DD0-8CBF-AAE0C5A9766C}"/>
    <cellStyle name="Normal 2 2" xfId="43" xr:uid="{1D413881-7362-4953-BF25-C9CB0178BCF3}"/>
    <cellStyle name="Normal 2 3" xfId="44" xr:uid="{34D6F4A7-680F-4053-B514-E5BC6BEDD438}"/>
    <cellStyle name="Normal 3" xfId="45" xr:uid="{5136C2A9-69E6-4FDC-BBC2-E432BA11EDC1}"/>
    <cellStyle name="Normal 4" xfId="46" xr:uid="{4CD5C92F-4DB9-4771-B66A-1E506D9A80AE}"/>
    <cellStyle name="Output" xfId="47" xr:uid="{9D01FE50-A7CA-4B50-920A-8F66DF4913EC}"/>
    <cellStyle name="Output 2" xfId="48" xr:uid="{4611264C-8719-47BA-854A-A62187E9A03B}"/>
    <cellStyle name="Procent" xfId="2" builtinId="5"/>
    <cellStyle name="Standaard" xfId="0" builtinId="0"/>
    <cellStyle name="Standaard 2" xfId="49" xr:uid="{397FE02B-2F5F-44AA-943F-506EBC0823B4}"/>
    <cellStyle name="Standaard 3" xfId="50" xr:uid="{4D021101-705D-4BDD-A2EF-299B1075FEA3}"/>
    <cellStyle name="Standaard 4" xfId="51" xr:uid="{3332CCFB-6AF3-4354-A5F4-DCAD5ECE689D}"/>
    <cellStyle name="Standaard 5" xfId="52" xr:uid="{CE78F070-58C4-40E9-AE8F-02A15C62434D}"/>
    <cellStyle name="Title" xfId="53" xr:uid="{3B408248-D617-4734-BDA1-4C31965984BC}"/>
    <cellStyle name="Title 2" xfId="54" xr:uid="{DC075B2B-537D-41E0-A7DE-75474142F9A8}"/>
    <cellStyle name="Total 2" xfId="55" xr:uid="{82D33C54-31C7-4998-AE73-572A9C1A0E7E}"/>
  </cellStyles>
  <dxfs count="0"/>
  <tableStyles count="0" defaultTableStyle="TableStyleMedium2" defaultPivotStyle="PivotStyleLight16"/>
  <colors>
    <mruColors>
      <color rgb="FF6D912F"/>
      <color rgb="FFC0AF20"/>
      <color rgb="FFF4EFBE"/>
      <color rgb="FFA93A20"/>
      <color rgb="FFC9C8B3"/>
      <color rgb="FFE3EFCD"/>
      <color rgb="FFECE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659-4688-9D46-F5DF34B4A303}"/>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659-4688-9D46-F5DF34B4A30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Herkomst'!$B$4:$B$5</c:f>
              <c:numCache>
                <c:formatCode>#,##0</c:formatCode>
                <c:ptCount val="2"/>
                <c:pt idx="0">
                  <c:v>394178</c:v>
                </c:pt>
                <c:pt idx="1">
                  <c:v>695360</c:v>
                </c:pt>
              </c:numCache>
            </c:numRef>
          </c:val>
          <c:extLst>
            <c:ext xmlns:c16="http://schemas.microsoft.com/office/drawing/2014/chart" uri="{C3380CC4-5D6E-409C-BE32-E72D297353CC}">
              <c16:uniqueId val="{00000004-3659-4688-9D46-F5DF34B4A303}"/>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'2. Herkomst per gemeente'!$B$2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cat>
            <c:strRef>
              <c:f>'2. Herkomst per gemeente'!$A$3:$A$21</c:f>
              <c:strCache>
                <c:ptCount val="19"/>
                <c:pt idx="0">
                  <c:v>Koekelberg</c:v>
                </c:pt>
                <c:pt idx="1">
                  <c:v>Watermaal-Bosvoorde</c:v>
                </c:pt>
                <c:pt idx="2">
                  <c:v>Sint-Agatha-Berchem</c:v>
                </c:pt>
                <c:pt idx="3">
                  <c:v>Ganshoren</c:v>
                </c:pt>
                <c:pt idx="4">
                  <c:v>Sint-Joost-ten-Node</c:v>
                </c:pt>
                <c:pt idx="5">
                  <c:v>Oudergem</c:v>
                </c:pt>
                <c:pt idx="6">
                  <c:v>Sint-Pieters-Woluwe</c:v>
                </c:pt>
                <c:pt idx="7">
                  <c:v>Evere</c:v>
                </c:pt>
                <c:pt idx="8">
                  <c:v>Sint-Gillis</c:v>
                </c:pt>
                <c:pt idx="9">
                  <c:v>Etterbeek</c:v>
                </c:pt>
                <c:pt idx="10">
                  <c:v>Jette</c:v>
                </c:pt>
                <c:pt idx="11">
                  <c:v>Vorst</c:v>
                </c:pt>
                <c:pt idx="12">
                  <c:v>Sint-Lambrechts-Woluwe</c:v>
                </c:pt>
                <c:pt idx="13">
                  <c:v>Ukkel</c:v>
                </c:pt>
                <c:pt idx="14">
                  <c:v>Elsene</c:v>
                </c:pt>
                <c:pt idx="15">
                  <c:v>Sint-Jans-Molenbeek</c:v>
                </c:pt>
                <c:pt idx="16">
                  <c:v>Anderlecht</c:v>
                </c:pt>
                <c:pt idx="17">
                  <c:v>Schaarbeek</c:v>
                </c:pt>
                <c:pt idx="18">
                  <c:v>Brussel</c:v>
                </c:pt>
              </c:strCache>
            </c:strRef>
          </c:cat>
          <c:val>
            <c:numRef>
              <c:f>'2. Herkomst per gemeente'!$B$3:$B$21</c:f>
              <c:numCache>
                <c:formatCode>_ * #,##0_ ;_ * \-#,##0_ ;_ * "-"??_ ;_ @_ </c:formatCode>
                <c:ptCount val="19"/>
                <c:pt idx="0">
                  <c:v>3873</c:v>
                </c:pt>
                <c:pt idx="1">
                  <c:v>12613</c:v>
                </c:pt>
                <c:pt idx="2">
                  <c:v>7397</c:v>
                </c:pt>
                <c:pt idx="3">
                  <c:v>7383</c:v>
                </c:pt>
                <c:pt idx="4">
                  <c:v>2326</c:v>
                </c:pt>
                <c:pt idx="5">
                  <c:v>14789</c:v>
                </c:pt>
                <c:pt idx="6">
                  <c:v>16805</c:v>
                </c:pt>
                <c:pt idx="7">
                  <c:v>11225</c:v>
                </c:pt>
                <c:pt idx="8">
                  <c:v>8836</c:v>
                </c:pt>
                <c:pt idx="9">
                  <c:v>11169</c:v>
                </c:pt>
                <c:pt idx="10">
                  <c:v>14852</c:v>
                </c:pt>
                <c:pt idx="11">
                  <c:v>14276</c:v>
                </c:pt>
                <c:pt idx="12">
                  <c:v>20224</c:v>
                </c:pt>
                <c:pt idx="13">
                  <c:v>31236</c:v>
                </c:pt>
                <c:pt idx="14">
                  <c:v>20038</c:v>
                </c:pt>
                <c:pt idx="15">
                  <c:v>13083</c:v>
                </c:pt>
                <c:pt idx="16">
                  <c:v>22685</c:v>
                </c:pt>
                <c:pt idx="17">
                  <c:v>24145</c:v>
                </c:pt>
                <c:pt idx="18">
                  <c:v>32916</c:v>
                </c:pt>
              </c:numCache>
            </c:numRef>
          </c:val>
          <c:extLst>
            <c:ext xmlns:c16="http://schemas.microsoft.com/office/drawing/2014/chart" uri="{C3380CC4-5D6E-409C-BE32-E72D297353CC}">
              <c16:uniqueId val="{00000000-404D-4281-88C8-218301223229}"/>
            </c:ext>
          </c:extLst>
        </c:ser>
        <c:ser>
          <c:idx val="1"/>
          <c:order val="1"/>
          <c:tx>
            <c:strRef>
              <c:f>'2. Herkomst per gemeente'!$C$2</c:f>
              <c:strCache>
                <c:ptCount val="1"/>
                <c:pt idx="0">
                  <c:v>Buurlanden</c:v>
                </c:pt>
              </c:strCache>
            </c:strRef>
          </c:tx>
          <c:spPr>
            <a:solidFill>
              <a:schemeClr val="accent5">
                <a:alpha val="85000"/>
              </a:schemeClr>
            </a:solidFill>
            <a:ln w="9525" cap="flat" cmpd="sng" algn="ctr">
              <a:solidFill>
                <a:schemeClr val="lt1">
                  <a:alpha val="50000"/>
                </a:schemeClr>
              </a:solidFill>
              <a:round/>
            </a:ln>
            <a:effectLst/>
          </c:spPr>
          <c:invertIfNegative val="0"/>
          <c:cat>
            <c:strRef>
              <c:f>'2. Herkomst per gemeente'!$A$3:$A$21</c:f>
              <c:strCache>
                <c:ptCount val="19"/>
                <c:pt idx="0">
                  <c:v>Koekelberg</c:v>
                </c:pt>
                <c:pt idx="1">
                  <c:v>Watermaal-Bosvoorde</c:v>
                </c:pt>
                <c:pt idx="2">
                  <c:v>Sint-Agatha-Berchem</c:v>
                </c:pt>
                <c:pt idx="3">
                  <c:v>Ganshoren</c:v>
                </c:pt>
                <c:pt idx="4">
                  <c:v>Sint-Joost-ten-Node</c:v>
                </c:pt>
                <c:pt idx="5">
                  <c:v>Oudergem</c:v>
                </c:pt>
                <c:pt idx="6">
                  <c:v>Sint-Pieters-Woluwe</c:v>
                </c:pt>
                <c:pt idx="7">
                  <c:v>Evere</c:v>
                </c:pt>
                <c:pt idx="8">
                  <c:v>Sint-Gillis</c:v>
                </c:pt>
                <c:pt idx="9">
                  <c:v>Etterbeek</c:v>
                </c:pt>
                <c:pt idx="10">
                  <c:v>Jette</c:v>
                </c:pt>
                <c:pt idx="11">
                  <c:v>Vorst</c:v>
                </c:pt>
                <c:pt idx="12">
                  <c:v>Sint-Lambrechts-Woluwe</c:v>
                </c:pt>
                <c:pt idx="13">
                  <c:v>Ukkel</c:v>
                </c:pt>
                <c:pt idx="14">
                  <c:v>Elsene</c:v>
                </c:pt>
                <c:pt idx="15">
                  <c:v>Sint-Jans-Molenbeek</c:v>
                </c:pt>
                <c:pt idx="16">
                  <c:v>Anderlecht</c:v>
                </c:pt>
                <c:pt idx="17">
                  <c:v>Schaarbeek</c:v>
                </c:pt>
                <c:pt idx="18">
                  <c:v>Brussel</c:v>
                </c:pt>
              </c:strCache>
            </c:strRef>
          </c:cat>
          <c:val>
            <c:numRef>
              <c:f>'2. Herkomst per gemeente'!$C$3:$C$21</c:f>
              <c:numCache>
                <c:formatCode>_ * #,##0_ ;_ * \-#,##0_ ;_ * "-"??_ ;_ @_ </c:formatCode>
                <c:ptCount val="19"/>
                <c:pt idx="0">
                  <c:v>1031</c:v>
                </c:pt>
                <c:pt idx="1">
                  <c:v>3353</c:v>
                </c:pt>
                <c:pt idx="2">
                  <c:v>1192</c:v>
                </c:pt>
                <c:pt idx="3">
                  <c:v>1248</c:v>
                </c:pt>
                <c:pt idx="4">
                  <c:v>1623</c:v>
                </c:pt>
                <c:pt idx="5">
                  <c:v>4371</c:v>
                </c:pt>
                <c:pt idx="6">
                  <c:v>6512</c:v>
                </c:pt>
                <c:pt idx="7">
                  <c:v>2147</c:v>
                </c:pt>
                <c:pt idx="8">
                  <c:v>8898</c:v>
                </c:pt>
                <c:pt idx="9">
                  <c:v>7928</c:v>
                </c:pt>
                <c:pt idx="10">
                  <c:v>2990</c:v>
                </c:pt>
                <c:pt idx="11">
                  <c:v>7261</c:v>
                </c:pt>
                <c:pt idx="12">
                  <c:v>7464</c:v>
                </c:pt>
                <c:pt idx="13">
                  <c:v>16470</c:v>
                </c:pt>
                <c:pt idx="14">
                  <c:v>19106</c:v>
                </c:pt>
                <c:pt idx="15">
                  <c:v>4174</c:v>
                </c:pt>
                <c:pt idx="16">
                  <c:v>5602</c:v>
                </c:pt>
                <c:pt idx="17">
                  <c:v>9968</c:v>
                </c:pt>
                <c:pt idx="18">
                  <c:v>17706</c:v>
                </c:pt>
              </c:numCache>
            </c:numRef>
          </c:val>
          <c:extLst>
            <c:ext xmlns:c16="http://schemas.microsoft.com/office/drawing/2014/chart" uri="{C3380CC4-5D6E-409C-BE32-E72D297353CC}">
              <c16:uniqueId val="{00000001-404D-4281-88C8-218301223229}"/>
            </c:ext>
          </c:extLst>
        </c:ser>
        <c:ser>
          <c:idx val="2"/>
          <c:order val="2"/>
          <c:tx>
            <c:strRef>
              <c:f>'2. Herkomst per gemeente'!$D$2</c:f>
              <c:strCache>
                <c:ptCount val="1"/>
                <c:pt idx="0">
                  <c:v>EU27 (excl. Buurlanden)</c:v>
                </c:pt>
              </c:strCache>
            </c:strRef>
          </c:tx>
          <c:spPr>
            <a:solidFill>
              <a:schemeClr val="accent4">
                <a:alpha val="85000"/>
              </a:schemeClr>
            </a:solidFill>
            <a:ln w="9525" cap="flat" cmpd="sng" algn="ctr">
              <a:solidFill>
                <a:schemeClr val="lt1">
                  <a:alpha val="50000"/>
                </a:schemeClr>
              </a:solidFill>
              <a:round/>
            </a:ln>
            <a:effectLst/>
          </c:spPr>
          <c:invertIfNegative val="0"/>
          <c:cat>
            <c:strRef>
              <c:f>'2. Herkomst per gemeente'!$A$3:$A$21</c:f>
              <c:strCache>
                <c:ptCount val="19"/>
                <c:pt idx="0">
                  <c:v>Koekelberg</c:v>
                </c:pt>
                <c:pt idx="1">
                  <c:v>Watermaal-Bosvoorde</c:v>
                </c:pt>
                <c:pt idx="2">
                  <c:v>Sint-Agatha-Berchem</c:v>
                </c:pt>
                <c:pt idx="3">
                  <c:v>Ganshoren</c:v>
                </c:pt>
                <c:pt idx="4">
                  <c:v>Sint-Joost-ten-Node</c:v>
                </c:pt>
                <c:pt idx="5">
                  <c:v>Oudergem</c:v>
                </c:pt>
                <c:pt idx="6">
                  <c:v>Sint-Pieters-Woluwe</c:v>
                </c:pt>
                <c:pt idx="7">
                  <c:v>Evere</c:v>
                </c:pt>
                <c:pt idx="8">
                  <c:v>Sint-Gillis</c:v>
                </c:pt>
                <c:pt idx="9">
                  <c:v>Etterbeek</c:v>
                </c:pt>
                <c:pt idx="10">
                  <c:v>Jette</c:v>
                </c:pt>
                <c:pt idx="11">
                  <c:v>Vorst</c:v>
                </c:pt>
                <c:pt idx="12">
                  <c:v>Sint-Lambrechts-Woluwe</c:v>
                </c:pt>
                <c:pt idx="13">
                  <c:v>Ukkel</c:v>
                </c:pt>
                <c:pt idx="14">
                  <c:v>Elsene</c:v>
                </c:pt>
                <c:pt idx="15">
                  <c:v>Sint-Jans-Molenbeek</c:v>
                </c:pt>
                <c:pt idx="16">
                  <c:v>Anderlecht</c:v>
                </c:pt>
                <c:pt idx="17">
                  <c:v>Schaarbeek</c:v>
                </c:pt>
                <c:pt idx="18">
                  <c:v>Brussel</c:v>
                </c:pt>
              </c:strCache>
            </c:strRef>
          </c:cat>
          <c:val>
            <c:numRef>
              <c:f>'2. Herkomst per gemeente'!$D$3:$D$21</c:f>
              <c:numCache>
                <c:formatCode>_ * #,##0_ ;_ * \-#,##0_ ;_ * "-"??_ ;_ @_ </c:formatCode>
                <c:ptCount val="19"/>
                <c:pt idx="0">
                  <c:v>4304</c:v>
                </c:pt>
                <c:pt idx="1">
                  <c:v>3273</c:v>
                </c:pt>
                <c:pt idx="2">
                  <c:v>3698</c:v>
                </c:pt>
                <c:pt idx="3">
                  <c:v>4581</c:v>
                </c:pt>
                <c:pt idx="4">
                  <c:v>6332</c:v>
                </c:pt>
                <c:pt idx="5">
                  <c:v>6694</c:v>
                </c:pt>
                <c:pt idx="6">
                  <c:v>9849</c:v>
                </c:pt>
                <c:pt idx="7">
                  <c:v>7245</c:v>
                </c:pt>
                <c:pt idx="8">
                  <c:v>12053</c:v>
                </c:pt>
                <c:pt idx="9">
                  <c:v>13941</c:v>
                </c:pt>
                <c:pt idx="10">
                  <c:v>9201</c:v>
                </c:pt>
                <c:pt idx="11">
                  <c:v>11848</c:v>
                </c:pt>
                <c:pt idx="12">
                  <c:v>13790</c:v>
                </c:pt>
                <c:pt idx="13">
                  <c:v>15269</c:v>
                </c:pt>
                <c:pt idx="14">
                  <c:v>19865</c:v>
                </c:pt>
                <c:pt idx="15">
                  <c:v>13047</c:v>
                </c:pt>
                <c:pt idx="16">
                  <c:v>24048</c:v>
                </c:pt>
                <c:pt idx="17">
                  <c:v>27637</c:v>
                </c:pt>
                <c:pt idx="18">
                  <c:v>35163</c:v>
                </c:pt>
              </c:numCache>
            </c:numRef>
          </c:val>
          <c:extLst>
            <c:ext xmlns:c16="http://schemas.microsoft.com/office/drawing/2014/chart" uri="{C3380CC4-5D6E-409C-BE32-E72D297353CC}">
              <c16:uniqueId val="{00000002-404D-4281-88C8-218301223229}"/>
            </c:ext>
          </c:extLst>
        </c:ser>
        <c:ser>
          <c:idx val="3"/>
          <c:order val="3"/>
          <c:tx>
            <c:strRef>
              <c:f>'2. Herkomst per gemeente'!$E$2</c:f>
              <c:strCache>
                <c:ptCount val="1"/>
                <c:pt idx="0">
                  <c:v>Buiten EU27 (excl. buurlanden)</c:v>
                </c:pt>
              </c:strCache>
            </c:strRef>
          </c:tx>
          <c:spPr>
            <a:solidFill>
              <a:schemeClr val="accent6">
                <a:lumMod val="60000"/>
                <a:alpha val="85000"/>
              </a:schemeClr>
            </a:solidFill>
            <a:ln w="9525" cap="flat" cmpd="sng" algn="ctr">
              <a:solidFill>
                <a:schemeClr val="lt1">
                  <a:alpha val="50000"/>
                </a:schemeClr>
              </a:solidFill>
              <a:round/>
            </a:ln>
            <a:effectLst/>
          </c:spPr>
          <c:invertIfNegative val="0"/>
          <c:cat>
            <c:strRef>
              <c:f>'2. Herkomst per gemeente'!$A$3:$A$21</c:f>
              <c:strCache>
                <c:ptCount val="19"/>
                <c:pt idx="0">
                  <c:v>Koekelberg</c:v>
                </c:pt>
                <c:pt idx="1">
                  <c:v>Watermaal-Bosvoorde</c:v>
                </c:pt>
                <c:pt idx="2">
                  <c:v>Sint-Agatha-Berchem</c:v>
                </c:pt>
                <c:pt idx="3">
                  <c:v>Ganshoren</c:v>
                </c:pt>
                <c:pt idx="4">
                  <c:v>Sint-Joost-ten-Node</c:v>
                </c:pt>
                <c:pt idx="5">
                  <c:v>Oudergem</c:v>
                </c:pt>
                <c:pt idx="6">
                  <c:v>Sint-Pieters-Woluwe</c:v>
                </c:pt>
                <c:pt idx="7">
                  <c:v>Evere</c:v>
                </c:pt>
                <c:pt idx="8">
                  <c:v>Sint-Gillis</c:v>
                </c:pt>
                <c:pt idx="9">
                  <c:v>Etterbeek</c:v>
                </c:pt>
                <c:pt idx="10">
                  <c:v>Jette</c:v>
                </c:pt>
                <c:pt idx="11">
                  <c:v>Vorst</c:v>
                </c:pt>
                <c:pt idx="12">
                  <c:v>Sint-Lambrechts-Woluwe</c:v>
                </c:pt>
                <c:pt idx="13">
                  <c:v>Ukkel</c:v>
                </c:pt>
                <c:pt idx="14">
                  <c:v>Elsene</c:v>
                </c:pt>
                <c:pt idx="15">
                  <c:v>Sint-Jans-Molenbeek</c:v>
                </c:pt>
                <c:pt idx="16">
                  <c:v>Anderlecht</c:v>
                </c:pt>
                <c:pt idx="17">
                  <c:v>Schaarbeek</c:v>
                </c:pt>
                <c:pt idx="18">
                  <c:v>Brussel</c:v>
                </c:pt>
              </c:strCache>
            </c:strRef>
          </c:cat>
          <c:val>
            <c:numRef>
              <c:f>'2. Herkomst per gemeente'!$E$3:$E$21</c:f>
              <c:numCache>
                <c:formatCode>_ * #,##0_ ;_ * \-#,##0_ ;_ * "-"??_ ;_ @_ </c:formatCode>
                <c:ptCount val="19"/>
                <c:pt idx="0">
                  <c:v>13355</c:v>
                </c:pt>
                <c:pt idx="1">
                  <c:v>6153</c:v>
                </c:pt>
                <c:pt idx="2">
                  <c:v>13109</c:v>
                </c:pt>
                <c:pt idx="3">
                  <c:v>12336</c:v>
                </c:pt>
                <c:pt idx="4">
                  <c:v>16787</c:v>
                </c:pt>
                <c:pt idx="5">
                  <c:v>9492</c:v>
                </c:pt>
                <c:pt idx="6">
                  <c:v>9331</c:v>
                </c:pt>
                <c:pt idx="7">
                  <c:v>23638</c:v>
                </c:pt>
                <c:pt idx="8">
                  <c:v>19536</c:v>
                </c:pt>
                <c:pt idx="9">
                  <c:v>16520</c:v>
                </c:pt>
                <c:pt idx="10">
                  <c:v>26661</c:v>
                </c:pt>
                <c:pt idx="11">
                  <c:v>24339</c:v>
                </c:pt>
                <c:pt idx="12">
                  <c:v>18300</c:v>
                </c:pt>
                <c:pt idx="13">
                  <c:v>23126</c:v>
                </c:pt>
                <c:pt idx="14">
                  <c:v>29512</c:v>
                </c:pt>
                <c:pt idx="15">
                  <c:v>67966</c:v>
                </c:pt>
                <c:pt idx="16">
                  <c:v>72730</c:v>
                </c:pt>
                <c:pt idx="17">
                  <c:v>69025</c:v>
                </c:pt>
                <c:pt idx="18">
                  <c:v>108506</c:v>
                </c:pt>
              </c:numCache>
            </c:numRef>
          </c:val>
          <c:extLst>
            <c:ext xmlns:c16="http://schemas.microsoft.com/office/drawing/2014/chart" uri="{C3380CC4-5D6E-409C-BE32-E72D297353CC}">
              <c16:uniqueId val="{00000001-2D92-44EC-8FA4-8BA4947DFFCC}"/>
            </c:ext>
          </c:extLst>
        </c:ser>
        <c:dLbls>
          <c:showLegendKey val="0"/>
          <c:showVal val="0"/>
          <c:showCatName val="0"/>
          <c:showSerName val="0"/>
          <c:showPercent val="0"/>
          <c:showBubbleSize val="0"/>
        </c:dLbls>
        <c:gapWidth val="150"/>
        <c:overlap val="100"/>
        <c:axId val="485272664"/>
        <c:axId val="485271488"/>
      </c:barChart>
      <c:catAx>
        <c:axId val="4852726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485271488"/>
        <c:crosses val="autoZero"/>
        <c:auto val="1"/>
        <c:lblAlgn val="ctr"/>
        <c:lblOffset val="100"/>
        <c:noMultiLvlLbl val="0"/>
      </c:catAx>
      <c:valAx>
        <c:axId val="48527148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 #,##0_ ;_ * \-#,##0_ ;_ * &quot;-&quot;??_ ;_ @_ " sourceLinked="1"/>
        <c:majorTickMark val="none"/>
        <c:minorTickMark val="none"/>
        <c:tickLblPos val="nextTo"/>
        <c:crossAx val="4852726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28064986660409E-2"/>
          <c:y val="6.4254996205413611E-2"/>
          <c:w val="0.9603438700266792"/>
          <c:h val="0.88219917362340838"/>
        </c:manualLayout>
      </c:layout>
      <c:barChart>
        <c:barDir val="bar"/>
        <c:grouping val="stack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 Evolutie herkomst'!$A$3:$A$8</c:f>
              <c:strCache>
                <c:ptCount val="6"/>
                <c:pt idx="0">
                  <c:v>Belgische herkomst</c:v>
                </c:pt>
                <c:pt idx="1">
                  <c:v>Buurlanden</c:v>
                </c:pt>
                <c:pt idx="2">
                  <c:v>EU27 (excl. buurlanden)</c:v>
                </c:pt>
                <c:pt idx="3">
                  <c:v>Buiten EU27 (excl. Buurlanden)</c:v>
                </c:pt>
                <c:pt idx="5">
                  <c:v>Totaal</c:v>
                </c:pt>
              </c:strCache>
            </c:strRef>
          </c:cat>
          <c:val>
            <c:numRef>
              <c:f>'3. Evolutie herkomst'!$D$3:$D$8</c:f>
              <c:numCache>
                <c:formatCode>0%</c:formatCode>
                <c:ptCount val="6"/>
                <c:pt idx="0">
                  <c:v>-0.26461902998137898</c:v>
                </c:pt>
                <c:pt idx="1">
                  <c:v>0.25205208313119748</c:v>
                </c:pt>
                <c:pt idx="2">
                  <c:v>0.46010988347521586</c:v>
                </c:pt>
                <c:pt idx="3">
                  <c:v>0.3603725648285302</c:v>
                </c:pt>
                <c:pt idx="5">
                  <c:v>0.13917550374562429</c:v>
                </c:pt>
              </c:numCache>
            </c:numRef>
          </c:val>
          <c:extLst>
            <c:ext xmlns:c16="http://schemas.microsoft.com/office/drawing/2014/chart" uri="{C3380CC4-5D6E-409C-BE32-E72D297353CC}">
              <c16:uniqueId val="{00000000-19A9-4DA0-A6A3-BF295AF41B90}"/>
            </c:ext>
          </c:extLst>
        </c:ser>
        <c:dLbls>
          <c:dLblPos val="inBase"/>
          <c:showLegendKey val="0"/>
          <c:showVal val="1"/>
          <c:showCatName val="0"/>
          <c:showSerName val="0"/>
          <c:showPercent val="0"/>
          <c:showBubbleSize val="0"/>
        </c:dLbls>
        <c:gapWidth val="150"/>
        <c:overlap val="100"/>
        <c:axId val="485272664"/>
        <c:axId val="485271488"/>
      </c:barChart>
      <c:catAx>
        <c:axId val="4852726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485271488"/>
        <c:crosses val="autoZero"/>
        <c:auto val="1"/>
        <c:lblAlgn val="ctr"/>
        <c:lblOffset val="100"/>
        <c:noMultiLvlLbl val="0"/>
      </c:catAx>
      <c:valAx>
        <c:axId val="48527148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85272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19807905724055"/>
          <c:y val="0.23026994574803947"/>
          <c:w val="0.61229382513151986"/>
          <c:h val="0.75516012475881378"/>
        </c:manualLayout>
      </c:layout>
      <c:pieChart>
        <c:varyColors val="1"/>
        <c:ser>
          <c:idx val="0"/>
          <c:order val="0"/>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1-612D-47A7-BB51-7FDC68FF7694}"/>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3-612D-47A7-BB51-7FDC68FF7694}"/>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612D-47A7-BB51-7FDC68FF7694}"/>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7-612D-47A7-BB51-7FDC68FF7694}"/>
              </c:ext>
            </c:extLst>
          </c:dPt>
          <c:dPt>
            <c:idx val="4"/>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09-6464-41A1-92F4-6A46EF61C4B4}"/>
              </c:ext>
            </c:extLst>
          </c:dPt>
          <c:dPt>
            <c:idx val="5"/>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0B-6464-41A1-92F4-6A46EF61C4B4}"/>
              </c:ext>
            </c:extLst>
          </c:dPt>
          <c:dPt>
            <c:idx val="6"/>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D-6464-41A1-92F4-6A46EF61C4B4}"/>
              </c:ext>
            </c:extLst>
          </c:dPt>
          <c:dPt>
            <c:idx val="7"/>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F-6464-41A1-92F4-6A46EF61C4B4}"/>
              </c:ext>
            </c:extLst>
          </c:dPt>
          <c:dPt>
            <c:idx val="8"/>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1-6464-41A1-92F4-6A46EF61C4B4}"/>
              </c:ext>
            </c:extLst>
          </c:dPt>
          <c:dPt>
            <c:idx val="9"/>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extLst>
              <c:ext xmlns:c16="http://schemas.microsoft.com/office/drawing/2014/chart" uri="{C3380CC4-5D6E-409C-BE32-E72D297353CC}">
                <c16:uniqueId val="{00000013-6464-41A1-92F4-6A46EF61C4B4}"/>
              </c:ext>
            </c:extLst>
          </c:dPt>
          <c:dPt>
            <c:idx val="10"/>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extLst>
              <c:ext xmlns:c16="http://schemas.microsoft.com/office/drawing/2014/chart" uri="{C3380CC4-5D6E-409C-BE32-E72D297353CC}">
                <c16:uniqueId val="{00000015-6464-41A1-92F4-6A46EF61C4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'4. Top tien landen'!$A$3:$A$13</c:f>
              <c:strCache>
                <c:ptCount val="11"/>
                <c:pt idx="0">
                  <c:v>Marokko</c:v>
                </c:pt>
                <c:pt idx="1">
                  <c:v>Frankrijk</c:v>
                </c:pt>
                <c:pt idx="2">
                  <c:v>Roemenië</c:v>
                </c:pt>
                <c:pt idx="3">
                  <c:v>Italië</c:v>
                </c:pt>
                <c:pt idx="4">
                  <c:v>Turkije</c:v>
                </c:pt>
                <c:pt idx="5">
                  <c:v>Spanje</c:v>
                </c:pt>
                <c:pt idx="6">
                  <c:v>Polen</c:v>
                </c:pt>
                <c:pt idx="7">
                  <c:v>Democratische Republiek Congo</c:v>
                </c:pt>
                <c:pt idx="8">
                  <c:v>Portugal</c:v>
                </c:pt>
                <c:pt idx="9">
                  <c:v>Rusland</c:v>
                </c:pt>
                <c:pt idx="10">
                  <c:v>Andere</c:v>
                </c:pt>
              </c:strCache>
            </c:strRef>
          </c:cat>
          <c:val>
            <c:numRef>
              <c:f>'4. Top tien landen'!$B$3:$B$13</c:f>
              <c:numCache>
                <c:formatCode>#,##0</c:formatCode>
                <c:ptCount val="11"/>
                <c:pt idx="0">
                  <c:v>145721</c:v>
                </c:pt>
                <c:pt idx="1">
                  <c:v>74969</c:v>
                </c:pt>
                <c:pt idx="2">
                  <c:v>49525</c:v>
                </c:pt>
                <c:pt idx="3">
                  <c:v>40731</c:v>
                </c:pt>
                <c:pt idx="4">
                  <c:v>31547</c:v>
                </c:pt>
                <c:pt idx="5">
                  <c:v>31478</c:v>
                </c:pt>
                <c:pt idx="6">
                  <c:v>24725</c:v>
                </c:pt>
                <c:pt idx="7">
                  <c:v>23139</c:v>
                </c:pt>
                <c:pt idx="8">
                  <c:v>19903</c:v>
                </c:pt>
                <c:pt idx="9">
                  <c:v>15318</c:v>
                </c:pt>
                <c:pt idx="10">
                  <c:v>286390</c:v>
                </c:pt>
              </c:numCache>
            </c:numRef>
          </c:val>
          <c:extLst>
            <c:ext xmlns:c16="http://schemas.microsoft.com/office/drawing/2014/chart" uri="{C3380CC4-5D6E-409C-BE32-E72D297353CC}">
              <c16:uniqueId val="{00000008-612D-47A7-BB51-7FDC68FF769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Inwijking uit het buitenland per gemeente,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28612781229822309"/>
          <c:y val="8.8689622190339545E-2"/>
          <c:w val="0.64430872251228921"/>
          <c:h val="0.80113967999337243"/>
        </c:manualLayout>
      </c:layout>
      <c:barChart>
        <c:barDir val="bar"/>
        <c:grouping val="clustered"/>
        <c:varyColors val="0"/>
        <c:ser>
          <c:idx val="0"/>
          <c:order val="0"/>
          <c:tx>
            <c:strRef>
              <c:f>'5. Immigraties'!$B$3</c:f>
              <c:strCache>
                <c:ptCount val="1"/>
                <c:pt idx="0">
                  <c:v>In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Immigraties'!$A$4:$A$22</c:f>
              <c:strCache>
                <c:ptCount val="19"/>
                <c:pt idx="0">
                  <c:v>Sint-Agatha-Berchem</c:v>
                </c:pt>
                <c:pt idx="1">
                  <c:v>Watermaal-Bosvoorde</c:v>
                </c:pt>
                <c:pt idx="2">
                  <c:v>Ganshoren</c:v>
                </c:pt>
                <c:pt idx="3">
                  <c:v>Koekelberg</c:v>
                </c:pt>
                <c:pt idx="4">
                  <c:v>Oudergem</c:v>
                </c:pt>
                <c:pt idx="5">
                  <c:v>Evere</c:v>
                </c:pt>
                <c:pt idx="6">
                  <c:v>Sint-Pieters-Woluwe</c:v>
                </c:pt>
                <c:pt idx="7">
                  <c:v>Jette</c:v>
                </c:pt>
                <c:pt idx="8">
                  <c:v>Vorst</c:v>
                </c:pt>
                <c:pt idx="9">
                  <c:v>Sint-Joost-ten-Node</c:v>
                </c:pt>
                <c:pt idx="10">
                  <c:v>Sint-Jans-Molenbeek</c:v>
                </c:pt>
                <c:pt idx="11">
                  <c:v>Sint-Lambrechts-Woluwe</c:v>
                </c:pt>
                <c:pt idx="12">
                  <c:v>Ukkel</c:v>
                </c:pt>
                <c:pt idx="13">
                  <c:v>Sint-Gillis</c:v>
                </c:pt>
                <c:pt idx="14">
                  <c:v>Etterbeek</c:v>
                </c:pt>
                <c:pt idx="15">
                  <c:v>Anderlecht</c:v>
                </c:pt>
                <c:pt idx="16">
                  <c:v>Schaarbeek</c:v>
                </c:pt>
                <c:pt idx="17">
                  <c:v>Elsene</c:v>
                </c:pt>
                <c:pt idx="18">
                  <c:v>Brussel</c:v>
                </c:pt>
              </c:strCache>
            </c:strRef>
          </c:cat>
          <c:val>
            <c:numRef>
              <c:f>'5. Immigraties'!$B$4:$B$22</c:f>
              <c:numCache>
                <c:formatCode>#,##0</c:formatCode>
                <c:ptCount val="19"/>
                <c:pt idx="0">
                  <c:v>497</c:v>
                </c:pt>
                <c:pt idx="1">
                  <c:v>722</c:v>
                </c:pt>
                <c:pt idx="2">
                  <c:v>867</c:v>
                </c:pt>
                <c:pt idx="3">
                  <c:v>1191</c:v>
                </c:pt>
                <c:pt idx="4">
                  <c:v>1605</c:v>
                </c:pt>
                <c:pt idx="5">
                  <c:v>1788</c:v>
                </c:pt>
                <c:pt idx="6">
                  <c:v>1838</c:v>
                </c:pt>
                <c:pt idx="7">
                  <c:v>1958</c:v>
                </c:pt>
                <c:pt idx="8">
                  <c:v>2227</c:v>
                </c:pt>
                <c:pt idx="9">
                  <c:v>2557</c:v>
                </c:pt>
                <c:pt idx="10">
                  <c:v>2908</c:v>
                </c:pt>
                <c:pt idx="11">
                  <c:v>3113</c:v>
                </c:pt>
                <c:pt idx="12">
                  <c:v>3404</c:v>
                </c:pt>
                <c:pt idx="13">
                  <c:v>3646</c:v>
                </c:pt>
                <c:pt idx="14">
                  <c:v>3868</c:v>
                </c:pt>
                <c:pt idx="15">
                  <c:v>5250</c:v>
                </c:pt>
                <c:pt idx="16">
                  <c:v>5283</c:v>
                </c:pt>
                <c:pt idx="17">
                  <c:v>6709</c:v>
                </c:pt>
                <c:pt idx="18">
                  <c:v>13091</c:v>
                </c:pt>
              </c:numCache>
            </c:numRef>
          </c:val>
          <c:extLst>
            <c:ext xmlns:c16="http://schemas.microsoft.com/office/drawing/2014/chart" uri="{C3380CC4-5D6E-409C-BE32-E72D297353CC}">
              <c16:uniqueId val="{00000000-7CAA-4F0D-AC65-35D83CF0F6A1}"/>
            </c:ext>
          </c:extLst>
        </c:ser>
        <c:dLbls>
          <c:dLblPos val="inBase"/>
          <c:showLegendKey val="0"/>
          <c:showVal val="1"/>
          <c:showCatName val="0"/>
          <c:showSerName val="0"/>
          <c:showPercent val="0"/>
          <c:showBubbleSize val="0"/>
        </c:dLbls>
        <c:gapWidth val="182"/>
        <c:axId val="607779944"/>
        <c:axId val="607778304"/>
      </c:barChart>
      <c:catAx>
        <c:axId val="607779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crossAx val="607778304"/>
        <c:crosses val="autoZero"/>
        <c:auto val="1"/>
        <c:lblAlgn val="r"/>
        <c:lblOffset val="100"/>
        <c:noMultiLvlLbl val="0"/>
      </c:catAx>
      <c:valAx>
        <c:axId val="607778304"/>
        <c:scaling>
          <c:orientation val="minMax"/>
          <c:max val="8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07779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1">
                <a:solidFill>
                  <a:sysClr val="windowText" lastClr="000000"/>
                </a:solidFill>
              </a:rPr>
              <a:t>Migratiebewegingen per gewest,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nl-BE"/>
        </a:p>
      </c:txPr>
    </c:title>
    <c:autoTitleDeleted val="0"/>
    <c:plotArea>
      <c:layout/>
      <c:barChart>
        <c:barDir val="bar"/>
        <c:grouping val="clustered"/>
        <c:varyColors val="0"/>
        <c:ser>
          <c:idx val="0"/>
          <c:order val="0"/>
          <c:tx>
            <c:strRef>
              <c:f>'5. Immigraties'!$B$3</c:f>
              <c:strCache>
                <c:ptCount val="1"/>
                <c:pt idx="0">
                  <c:v>In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Immigraties'!$A$26:$A$28</c:f>
              <c:strCache>
                <c:ptCount val="3"/>
                <c:pt idx="0">
                  <c:v>Brussels Hoofdstedelijk Gewest</c:v>
                </c:pt>
                <c:pt idx="1">
                  <c:v>Vlaams Gewest</c:v>
                </c:pt>
                <c:pt idx="2">
                  <c:v>Waals Gewest</c:v>
                </c:pt>
              </c:strCache>
            </c:strRef>
          </c:cat>
          <c:val>
            <c:numRef>
              <c:f>'5. Immigraties'!$B$26:$B$28</c:f>
              <c:numCache>
                <c:formatCode>#,##0</c:formatCode>
                <c:ptCount val="3"/>
                <c:pt idx="0">
                  <c:v>62522</c:v>
                </c:pt>
                <c:pt idx="1">
                  <c:v>118704</c:v>
                </c:pt>
                <c:pt idx="2">
                  <c:v>52403</c:v>
                </c:pt>
              </c:numCache>
            </c:numRef>
          </c:val>
          <c:extLst>
            <c:ext xmlns:c16="http://schemas.microsoft.com/office/drawing/2014/chart" uri="{C3380CC4-5D6E-409C-BE32-E72D297353CC}">
              <c16:uniqueId val="{00000000-AF0F-40DB-972D-1952C612F5DC}"/>
            </c:ext>
          </c:extLst>
        </c:ser>
        <c:ser>
          <c:idx val="1"/>
          <c:order val="1"/>
          <c:tx>
            <c:strRef>
              <c:f>'5. Immigraties'!$C$3</c:f>
              <c:strCache>
                <c:ptCount val="1"/>
                <c:pt idx="0">
                  <c:v>Uit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Immigraties'!$A$26:$A$28</c:f>
              <c:strCache>
                <c:ptCount val="3"/>
                <c:pt idx="0">
                  <c:v>Brussels Hoofdstedelijk Gewest</c:v>
                </c:pt>
                <c:pt idx="1">
                  <c:v>Vlaams Gewest</c:v>
                </c:pt>
                <c:pt idx="2">
                  <c:v>Waals Gewest</c:v>
                </c:pt>
              </c:strCache>
            </c:strRef>
          </c:cat>
          <c:val>
            <c:numRef>
              <c:f>'5. Immigraties'!$C$26:$C$28</c:f>
              <c:numCache>
                <c:formatCode>#,##0</c:formatCode>
                <c:ptCount val="3"/>
                <c:pt idx="0">
                  <c:v>30837</c:v>
                </c:pt>
                <c:pt idx="1">
                  <c:v>54115</c:v>
                </c:pt>
                <c:pt idx="2">
                  <c:v>32133</c:v>
                </c:pt>
              </c:numCache>
            </c:numRef>
          </c:val>
          <c:extLst>
            <c:ext xmlns:c16="http://schemas.microsoft.com/office/drawing/2014/chart" uri="{C3380CC4-5D6E-409C-BE32-E72D297353CC}">
              <c16:uniqueId val="{00000001-AF0F-40DB-972D-1952C612F5DC}"/>
            </c:ext>
          </c:extLst>
        </c:ser>
        <c:ser>
          <c:idx val="2"/>
          <c:order val="2"/>
          <c:tx>
            <c:strRef>
              <c:f>'5. Immigraties'!$D$3</c:f>
              <c:strCache>
                <c:ptCount val="1"/>
                <c:pt idx="0">
                  <c:v>Saldo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Immigraties'!$A$26:$A$28</c:f>
              <c:strCache>
                <c:ptCount val="3"/>
                <c:pt idx="0">
                  <c:v>Brussels Hoofdstedelijk Gewest</c:v>
                </c:pt>
                <c:pt idx="1">
                  <c:v>Vlaams Gewest</c:v>
                </c:pt>
                <c:pt idx="2">
                  <c:v>Waals Gewest</c:v>
                </c:pt>
              </c:strCache>
            </c:strRef>
          </c:cat>
          <c:val>
            <c:numRef>
              <c:f>'5. Immigraties'!$D$26:$D$28</c:f>
              <c:numCache>
                <c:formatCode>#,##0</c:formatCode>
                <c:ptCount val="3"/>
                <c:pt idx="0">
                  <c:v>31685</c:v>
                </c:pt>
                <c:pt idx="1">
                  <c:v>64589</c:v>
                </c:pt>
                <c:pt idx="2">
                  <c:v>20270</c:v>
                </c:pt>
              </c:numCache>
            </c:numRef>
          </c:val>
          <c:extLst>
            <c:ext xmlns:c16="http://schemas.microsoft.com/office/drawing/2014/chart" uri="{C3380CC4-5D6E-409C-BE32-E72D297353CC}">
              <c16:uniqueId val="{00000002-AF0F-40DB-972D-1952C612F5DC}"/>
            </c:ext>
          </c:extLst>
        </c:ser>
        <c:dLbls>
          <c:dLblPos val="outEnd"/>
          <c:showLegendKey val="0"/>
          <c:showVal val="1"/>
          <c:showCatName val="0"/>
          <c:showSerName val="0"/>
          <c:showPercent val="0"/>
          <c:showBubbleSize val="0"/>
        </c:dLbls>
        <c:gapWidth val="182"/>
        <c:axId val="679782984"/>
        <c:axId val="789896528"/>
      </c:barChart>
      <c:catAx>
        <c:axId val="679782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nl-BE"/>
          </a:p>
        </c:txPr>
        <c:crossAx val="789896528"/>
        <c:crosses val="autoZero"/>
        <c:auto val="1"/>
        <c:lblAlgn val="ctr"/>
        <c:lblOffset val="100"/>
        <c:noMultiLvlLbl val="0"/>
      </c:catAx>
      <c:valAx>
        <c:axId val="789896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crossAx val="679782984"/>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BE"/>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legend>
    <c:plotVisOnly val="1"/>
    <c:dispBlanksAs val="gap"/>
    <c:showDLblsOverMax val="0"/>
  </c:chart>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w="9525" cap="flat" cmpd="sng" algn="ctr">
      <a:solidFill>
        <a:schemeClr val="tx1">
          <a:lumMod val="15000"/>
          <a:lumOff val="85000"/>
        </a:schemeClr>
      </a:solidFill>
      <a:round/>
    </a:ln>
    <a:effectLst/>
  </c:spPr>
  <c:txPr>
    <a:bodyPr/>
    <a:lstStyle/>
    <a:p>
      <a:pPr>
        <a:defRPr>
          <a:solidFill>
            <a:schemeClr val="tx1"/>
          </a:solidFill>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latin typeface="+mn-lt"/>
              </a:rPr>
              <a:t>Immigratie per nationaliteit naar Brussel, 2022</a:t>
            </a:r>
          </a:p>
        </c:rich>
      </c:tx>
      <c:layout>
        <c:manualLayout>
          <c:xMode val="edge"/>
          <c:yMode val="edge"/>
          <c:x val="0.21464740256524539"/>
          <c:y val="2.6525226013414983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BE"/>
        </a:p>
      </c:txPr>
    </c:title>
    <c:autoTitleDeleted val="0"/>
    <c:plotArea>
      <c:layout/>
      <c:pieChart>
        <c:varyColors val="1"/>
        <c:ser>
          <c:idx val="0"/>
          <c:order val="0"/>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1-47B4-4C63-A150-3399C255F19F}"/>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3-47B4-4C63-A150-3399C255F19F}"/>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47B4-4C63-A150-3399C255F19F}"/>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7-47B4-4C63-A150-3399C255F19F}"/>
              </c:ext>
            </c:extLst>
          </c:dPt>
          <c:dPt>
            <c:idx val="4"/>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09-47B4-4C63-A150-3399C255F19F}"/>
              </c:ext>
            </c:extLst>
          </c:dPt>
          <c:dPt>
            <c:idx val="5"/>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0B-47B4-4C63-A150-3399C255F19F}"/>
              </c:ext>
            </c:extLst>
          </c:dPt>
          <c:dPt>
            <c:idx val="6"/>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D-47B4-4C63-A150-3399C255F19F}"/>
              </c:ext>
            </c:extLst>
          </c:dPt>
          <c:dPt>
            <c:idx val="7"/>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F-47B4-4C63-A150-3399C255F19F}"/>
              </c:ext>
            </c:extLst>
          </c:dPt>
          <c:dPt>
            <c:idx val="8"/>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11-47B4-4C63-A150-3399C255F19F}"/>
              </c:ext>
            </c:extLst>
          </c:dPt>
          <c:dPt>
            <c:idx val="9"/>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extLst>
              <c:ext xmlns:c16="http://schemas.microsoft.com/office/drawing/2014/chart" uri="{C3380CC4-5D6E-409C-BE32-E72D297353CC}">
                <c16:uniqueId val="{00000013-47B4-4C63-A150-3399C255F1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'5. Immigraties'!$A$32:$A$41</c:f>
              <c:strCache>
                <c:ptCount val="10"/>
                <c:pt idx="0">
                  <c:v>EU-14 (zonder België)</c:v>
                </c:pt>
                <c:pt idx="1">
                  <c:v>Rest van Europa</c:v>
                </c:pt>
                <c:pt idx="2">
                  <c:v>EU-13 nieuwe lidstaten</c:v>
                </c:pt>
                <c:pt idx="3">
                  <c:v>België</c:v>
                </c:pt>
                <c:pt idx="4">
                  <c:v>Noord-Afrika</c:v>
                </c:pt>
                <c:pt idx="5">
                  <c:v>Sub-Saharisch Afrika</c:v>
                </c:pt>
                <c:pt idx="6">
                  <c:v>Latijns-Amerika</c:v>
                </c:pt>
                <c:pt idx="7">
                  <c:v>Rest van de OESO</c:v>
                </c:pt>
                <c:pt idx="8">
                  <c:v>Turkije</c:v>
                </c:pt>
                <c:pt idx="9">
                  <c:v>Andere</c:v>
                </c:pt>
              </c:strCache>
            </c:strRef>
          </c:cat>
          <c:val>
            <c:numRef>
              <c:f>'5. Immigraties'!$B$32:$B$41</c:f>
              <c:numCache>
                <c:formatCode>#,##0</c:formatCode>
                <c:ptCount val="10"/>
                <c:pt idx="0">
                  <c:v>18692</c:v>
                </c:pt>
                <c:pt idx="1">
                  <c:v>12864</c:v>
                </c:pt>
                <c:pt idx="2">
                  <c:v>11009</c:v>
                </c:pt>
                <c:pt idx="3">
                  <c:v>3837</c:v>
                </c:pt>
                <c:pt idx="4">
                  <c:v>3397</c:v>
                </c:pt>
                <c:pt idx="5">
                  <c:v>2624</c:v>
                </c:pt>
                <c:pt idx="6">
                  <c:v>1821</c:v>
                </c:pt>
                <c:pt idx="7">
                  <c:v>1483</c:v>
                </c:pt>
                <c:pt idx="8">
                  <c:v>866</c:v>
                </c:pt>
                <c:pt idx="9">
                  <c:v>5929</c:v>
                </c:pt>
              </c:numCache>
            </c:numRef>
          </c:val>
          <c:extLst>
            <c:ext xmlns:c16="http://schemas.microsoft.com/office/drawing/2014/chart" uri="{C3380CC4-5D6E-409C-BE32-E72D297353CC}">
              <c16:uniqueId val="{00000000-CE9D-4FD7-9BD6-043190A1E400}"/>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w="9525" cap="flat" cmpd="sng" algn="ctr">
      <a:solidFill>
        <a:schemeClr val="dk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latin typeface="+mn-lt"/>
              </a:rPr>
              <a:t>Combinaties thuistalen </a:t>
            </a:r>
          </a:p>
        </c:rich>
      </c:tx>
      <c:layout>
        <c:manualLayout>
          <c:xMode val="edge"/>
          <c:yMode val="edge"/>
          <c:x val="0.21661203769678222"/>
          <c:y val="3.626859834086756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BE"/>
        </a:p>
      </c:txPr>
    </c:title>
    <c:autoTitleDeleted val="0"/>
    <c:plotArea>
      <c:layout>
        <c:manualLayout>
          <c:layoutTarget val="inner"/>
          <c:xMode val="edge"/>
          <c:yMode val="edge"/>
          <c:x val="0.20419807905724055"/>
          <c:y val="0.23026994574803947"/>
          <c:w val="0.61229382513151986"/>
          <c:h val="0.75516012475881378"/>
        </c:manualLayout>
      </c:layout>
      <c:pieChart>
        <c:varyColors val="1"/>
        <c:ser>
          <c:idx val="0"/>
          <c:order val="0"/>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1-B14E-4DCE-B0B4-DAD95F2557F8}"/>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3-B14E-4DCE-B0B4-DAD95F2557F8}"/>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B14E-4DCE-B0B4-DAD95F2557F8}"/>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7-B14E-4DCE-B0B4-DAD95F2557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'6. Thuistalen'!$A$9:$A$12</c:f>
              <c:strCache>
                <c:ptCount val="4"/>
                <c:pt idx="0">
                  <c:v>Uitsluitend Nederlands</c:v>
                </c:pt>
                <c:pt idx="1">
                  <c:v>Nederlands en een andere taal</c:v>
                </c:pt>
                <c:pt idx="2">
                  <c:v>Geen Nederlands</c:v>
                </c:pt>
                <c:pt idx="3">
                  <c:v>Onbekend</c:v>
                </c:pt>
              </c:strCache>
            </c:strRef>
          </c:cat>
          <c:val>
            <c:numRef>
              <c:f>'6. Thuistalen'!$B$9:$B$12</c:f>
              <c:numCache>
                <c:formatCode>_ * #,##0_ ;_ * \-#,##0_ ;_ * "-"??_ ;_ @_ </c:formatCode>
                <c:ptCount val="4"/>
                <c:pt idx="0">
                  <c:v>1665</c:v>
                </c:pt>
                <c:pt idx="1">
                  <c:v>11258</c:v>
                </c:pt>
                <c:pt idx="2">
                  <c:v>20504</c:v>
                </c:pt>
                <c:pt idx="3">
                  <c:v>144</c:v>
                </c:pt>
              </c:numCache>
            </c:numRef>
          </c:val>
          <c:extLst>
            <c:ext xmlns:c16="http://schemas.microsoft.com/office/drawing/2014/chart" uri="{C3380CC4-5D6E-409C-BE32-E72D297353CC}">
              <c16:uniqueId val="{00000008-B14E-4DCE-B0B4-DAD95F2557F8}"/>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Werkzaamheidsgraad'!$B$2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'8. Werkzaamheidsgraad'!$A$3:$A$5</c:f>
              <c:strCache>
                <c:ptCount val="3"/>
                <c:pt idx="0">
                  <c:v>Allen</c:v>
                </c:pt>
                <c:pt idx="1">
                  <c:v>Mannen</c:v>
                </c:pt>
                <c:pt idx="2">
                  <c:v>Vrouwen</c:v>
                </c:pt>
              </c:strCache>
            </c:strRef>
          </c:cat>
          <c:val>
            <c:numRef>
              <c:f>'8. Werkzaamheidsgraad'!$B$3:$B$5</c:f>
              <c:numCache>
                <c:formatCode>0.0%</c:formatCode>
                <c:ptCount val="3"/>
                <c:pt idx="0">
                  <c:v>0.7</c:v>
                </c:pt>
                <c:pt idx="1">
                  <c:v>0.71199999999999997</c:v>
                </c:pt>
                <c:pt idx="2">
                  <c:v>0.68700000000000006</c:v>
                </c:pt>
              </c:numCache>
            </c:numRef>
          </c:val>
          <c:extLst>
            <c:ext xmlns:c16="http://schemas.microsoft.com/office/drawing/2014/chart" uri="{C3380CC4-5D6E-409C-BE32-E72D297353CC}">
              <c16:uniqueId val="{00000000-AA7C-4234-8BF9-8B2044C11329}"/>
            </c:ext>
          </c:extLst>
        </c:ser>
        <c:ser>
          <c:idx val="1"/>
          <c:order val="1"/>
          <c:tx>
            <c:strRef>
              <c:f>'8. Werkzaamheidsgraad'!$C$2</c:f>
              <c:strCache>
                <c:ptCount val="1"/>
                <c:pt idx="0">
                  <c:v>Herkomst EU</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'8. Werkzaamheidsgraad'!$A$3:$A$5</c:f>
              <c:strCache>
                <c:ptCount val="3"/>
                <c:pt idx="0">
                  <c:v>Allen</c:v>
                </c:pt>
                <c:pt idx="1">
                  <c:v>Mannen</c:v>
                </c:pt>
                <c:pt idx="2">
                  <c:v>Vrouwen</c:v>
                </c:pt>
              </c:strCache>
            </c:strRef>
          </c:cat>
          <c:val>
            <c:numRef>
              <c:f>'8. Werkzaamheidsgraad'!$C$3:$C$5</c:f>
              <c:numCache>
                <c:formatCode>0.0%</c:formatCode>
                <c:ptCount val="3"/>
                <c:pt idx="0">
                  <c:v>0.54400000000000004</c:v>
                </c:pt>
                <c:pt idx="1">
                  <c:v>0.58399999999999996</c:v>
                </c:pt>
                <c:pt idx="2">
                  <c:v>0.50600000000000001</c:v>
                </c:pt>
              </c:numCache>
            </c:numRef>
          </c:val>
          <c:extLst>
            <c:ext xmlns:c16="http://schemas.microsoft.com/office/drawing/2014/chart" uri="{C3380CC4-5D6E-409C-BE32-E72D297353CC}">
              <c16:uniqueId val="{00000001-AA7C-4234-8BF9-8B2044C11329}"/>
            </c:ext>
          </c:extLst>
        </c:ser>
        <c:ser>
          <c:idx val="2"/>
          <c:order val="2"/>
          <c:tx>
            <c:strRef>
              <c:f>'8. Werkzaamheidsgraad'!$D$2</c:f>
              <c:strCache>
                <c:ptCount val="1"/>
                <c:pt idx="0">
                  <c:v>Herkomst niet-EU</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'8. Werkzaamheidsgraad'!$A$3:$A$5</c:f>
              <c:strCache>
                <c:ptCount val="3"/>
                <c:pt idx="0">
                  <c:v>Allen</c:v>
                </c:pt>
                <c:pt idx="1">
                  <c:v>Mannen</c:v>
                </c:pt>
                <c:pt idx="2">
                  <c:v>Vrouwen</c:v>
                </c:pt>
              </c:strCache>
            </c:strRef>
          </c:cat>
          <c:val>
            <c:numRef>
              <c:f>'8. Werkzaamheidsgraad'!$D$3:$D$5</c:f>
              <c:numCache>
                <c:formatCode>0.0%</c:formatCode>
                <c:ptCount val="3"/>
                <c:pt idx="0">
                  <c:v>0.46300000000000002</c:v>
                </c:pt>
                <c:pt idx="1">
                  <c:v>0.53900000000000003</c:v>
                </c:pt>
                <c:pt idx="2">
                  <c:v>0.38700000000000001</c:v>
                </c:pt>
              </c:numCache>
            </c:numRef>
          </c:val>
          <c:extLst>
            <c:ext xmlns:c16="http://schemas.microsoft.com/office/drawing/2014/chart" uri="{C3380CC4-5D6E-409C-BE32-E72D297353CC}">
              <c16:uniqueId val="{00000002-AA7C-4234-8BF9-8B2044C11329}"/>
            </c:ext>
          </c:extLst>
        </c:ser>
        <c:dLbls>
          <c:dLblPos val="inEnd"/>
          <c:showLegendKey val="0"/>
          <c:showVal val="1"/>
          <c:showCatName val="0"/>
          <c:showSerName val="0"/>
          <c:showPercent val="0"/>
          <c:showBubbleSize val="0"/>
        </c:dLbls>
        <c:gapWidth val="65"/>
        <c:axId val="204974232"/>
        <c:axId val="204974624"/>
      </c:barChart>
      <c:catAx>
        <c:axId val="204974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204974624"/>
        <c:crosses val="autoZero"/>
        <c:auto val="1"/>
        <c:lblAlgn val="ctr"/>
        <c:lblOffset val="100"/>
        <c:noMultiLvlLbl val="0"/>
      </c:catAx>
      <c:valAx>
        <c:axId val="204974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2049742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F4E-40BC-BC4E-03DC8A0E521F}"/>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F4E-40BC-BC4E-03DC8A0E521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Herkomst'!$C$4:$C$5</c:f>
              <c:numCache>
                <c:formatCode>_ * #,##0_ ;_ * \-#,##0_ ;_ * "-"??_ ;_ @_ </c:formatCode>
                <c:ptCount val="2"/>
                <c:pt idx="0">
                  <c:v>289871</c:v>
                </c:pt>
                <c:pt idx="1">
                  <c:v>951304</c:v>
                </c:pt>
              </c:numCache>
            </c:numRef>
          </c:val>
          <c:extLst>
            <c:ext xmlns:c16="http://schemas.microsoft.com/office/drawing/2014/chart" uri="{C3380CC4-5D6E-409C-BE32-E72D297353CC}">
              <c16:uniqueId val="{00000004-FF4E-40BC-BC4E-03DC8A0E521F}"/>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8A4-42BC-9AE4-447BA906DDF8}"/>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8A4-42BC-9AE4-447BA906DDF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Herkomst'!$A$17:$A$18</c:f>
              <c:strCache>
                <c:ptCount val="2"/>
                <c:pt idx="0">
                  <c:v>Belgische herkomst</c:v>
                </c:pt>
                <c:pt idx="1">
                  <c:v>Niet-Belgische herkomst*</c:v>
                </c:pt>
              </c:strCache>
            </c:strRef>
          </c:cat>
          <c:val>
            <c:numRef>
              <c:f>'1. Herkomst'!$B$17:$B$18</c:f>
              <c:numCache>
                <c:formatCode>#,##0</c:formatCode>
                <c:ptCount val="2"/>
                <c:pt idx="0">
                  <c:v>8154504</c:v>
                </c:pt>
                <c:pt idx="1">
                  <c:v>2685401</c:v>
                </c:pt>
              </c:numCache>
            </c:numRef>
          </c:val>
          <c:extLst>
            <c:ext xmlns:c16="http://schemas.microsoft.com/office/drawing/2014/chart" uri="{C3380CC4-5D6E-409C-BE32-E72D297353CC}">
              <c16:uniqueId val="{00000004-08A4-42BC-9AE4-447BA906DDF8}"/>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A01-4066-9D10-6772BC5F1517}"/>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A01-4066-9D10-6772BC5F151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Herkomst'!$A$17:$A$18</c:f>
              <c:strCache>
                <c:ptCount val="2"/>
                <c:pt idx="0">
                  <c:v>Belgische herkomst</c:v>
                </c:pt>
                <c:pt idx="1">
                  <c:v>Niet-Belgische herkomst*</c:v>
                </c:pt>
              </c:strCache>
            </c:strRef>
          </c:cat>
          <c:val>
            <c:numRef>
              <c:f>'1. Herkomst'!$C$17:$C$18</c:f>
              <c:numCache>
                <c:formatCode>_ * #,##0_ ;_ * \-#,##0_ ;_ * "-"??_ ;_ @_ </c:formatCode>
                <c:ptCount val="2"/>
                <c:pt idx="0">
                  <c:v>7665100</c:v>
                </c:pt>
                <c:pt idx="1">
                  <c:v>4032457</c:v>
                </c:pt>
              </c:numCache>
            </c:numRef>
          </c:val>
          <c:extLst>
            <c:ext xmlns:c16="http://schemas.microsoft.com/office/drawing/2014/chart" uri="{C3380CC4-5D6E-409C-BE32-E72D297353CC}">
              <c16:uniqueId val="{00000004-6A01-4066-9D10-6772BC5F1517}"/>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E10-496E-97B6-B4644CCAB54F}"/>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E10-496E-97B6-B4644CCAB54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Herkomst'!$A$27:$A$28</c:f>
              <c:strCache>
                <c:ptCount val="2"/>
                <c:pt idx="0">
                  <c:v>Belgische herkomst</c:v>
                </c:pt>
                <c:pt idx="1">
                  <c:v>Niet-Belgische herkomst*</c:v>
                </c:pt>
              </c:strCache>
            </c:strRef>
          </c:cat>
          <c:val>
            <c:numRef>
              <c:f>'1. Herkomst'!$B$27:$B$28</c:f>
              <c:numCache>
                <c:formatCode>#,##0</c:formatCode>
                <c:ptCount val="2"/>
                <c:pt idx="0">
                  <c:v>5250454</c:v>
                </c:pt>
                <c:pt idx="1">
                  <c:v>1001529</c:v>
                </c:pt>
              </c:numCache>
            </c:numRef>
          </c:val>
          <c:extLst>
            <c:ext xmlns:c16="http://schemas.microsoft.com/office/drawing/2014/chart" uri="{C3380CC4-5D6E-409C-BE32-E72D297353CC}">
              <c16:uniqueId val="{00000004-DE10-496E-97B6-B4644CCAB54F}"/>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1A5-414C-B7F6-80CD056BE1FF}"/>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1A5-414C-B7F6-80CD056BE1F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Herkomst'!$A$27:$A$28</c:f>
              <c:strCache>
                <c:ptCount val="2"/>
                <c:pt idx="0">
                  <c:v>Belgische herkomst</c:v>
                </c:pt>
                <c:pt idx="1">
                  <c:v>Niet-Belgische herkomst*</c:v>
                </c:pt>
              </c:strCache>
            </c:strRef>
          </c:cat>
          <c:val>
            <c:numRef>
              <c:f>'1. Herkomst'!$C$27:$C$28</c:f>
              <c:numCache>
                <c:formatCode>_ * #,##0_ ;_ * \-#,##0_ ;_ * "-"??_ ;_ @_ </c:formatCode>
                <c:ptCount val="2"/>
                <c:pt idx="0">
                  <c:v>4992741</c:v>
                </c:pt>
                <c:pt idx="1">
                  <c:v>1782066</c:v>
                </c:pt>
              </c:numCache>
            </c:numRef>
          </c:val>
          <c:extLst>
            <c:ext xmlns:c16="http://schemas.microsoft.com/office/drawing/2014/chart" uri="{C3380CC4-5D6E-409C-BE32-E72D297353CC}">
              <c16:uniqueId val="{00000004-41A5-414C-B7F6-80CD056BE1FF}"/>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81D-4DAA-AA6A-1FB789610236}"/>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81D-4DAA-AA6A-1FB78961023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Herkomst'!$A$37:$A$38</c:f>
              <c:strCache>
                <c:ptCount val="2"/>
                <c:pt idx="0">
                  <c:v>Belgische herkomst</c:v>
                </c:pt>
                <c:pt idx="1">
                  <c:v>Niet-Belgische herkomst*</c:v>
                </c:pt>
              </c:strCache>
            </c:strRef>
          </c:cat>
          <c:val>
            <c:numRef>
              <c:f>'1. Herkomst'!$B$37:$B$38</c:f>
              <c:numCache>
                <c:formatCode>#,##0</c:formatCode>
                <c:ptCount val="2"/>
                <c:pt idx="0">
                  <c:v>2509872</c:v>
                </c:pt>
                <c:pt idx="1">
                  <c:v>988512</c:v>
                </c:pt>
              </c:numCache>
            </c:numRef>
          </c:val>
          <c:extLst>
            <c:ext xmlns:c16="http://schemas.microsoft.com/office/drawing/2014/chart" uri="{C3380CC4-5D6E-409C-BE32-E72D297353CC}">
              <c16:uniqueId val="{00000004-781D-4DAA-AA6A-1FB789610236}"/>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6EC-4F7B-BA0B-382AF93ECBC1}"/>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6EC-4F7B-BA0B-382AF93ECBC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Herkomst'!$A$37:$A$38</c:f>
              <c:strCache>
                <c:ptCount val="2"/>
                <c:pt idx="0">
                  <c:v>Belgische herkomst</c:v>
                </c:pt>
                <c:pt idx="1">
                  <c:v>Niet-Belgische herkomst*</c:v>
                </c:pt>
              </c:strCache>
            </c:strRef>
          </c:cat>
          <c:val>
            <c:numRef>
              <c:f>'1. Herkomst'!$C$37:$C$38</c:f>
              <c:numCache>
                <c:formatCode>_ * #,##0_ ;_ * \-#,##0_ ;_ * "-"??_ ;_ @_ </c:formatCode>
                <c:ptCount val="2"/>
                <c:pt idx="0">
                  <c:v>2382488</c:v>
                </c:pt>
                <c:pt idx="1">
                  <c:v>1299087</c:v>
                </c:pt>
              </c:numCache>
            </c:numRef>
          </c:val>
          <c:extLst>
            <c:ext xmlns:c16="http://schemas.microsoft.com/office/drawing/2014/chart" uri="{C3380CC4-5D6E-409C-BE32-E72D297353CC}">
              <c16:uniqueId val="{00000004-66EC-4F7B-BA0B-382AF93ECBC1}"/>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Brussels Hoofdstedelijk Gewest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155-4AB3-AC66-CADDD2DCCCB3}"/>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155-4AB3-AC66-CADDD2DCCCB3}"/>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155-4AB3-AC66-CADDD2DCCCB3}"/>
              </c:ext>
            </c:extLst>
          </c:dPt>
          <c:dPt>
            <c:idx val="3"/>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2B8-4245-A65C-5756C95ECB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Herkomst per gemeente'!$B$2:$E$2</c:f>
              <c:strCache>
                <c:ptCount val="4"/>
                <c:pt idx="0">
                  <c:v>Belgische herkomst</c:v>
                </c:pt>
                <c:pt idx="1">
                  <c:v>Buurlanden</c:v>
                </c:pt>
                <c:pt idx="2">
                  <c:v>EU27 (excl. Buurlanden)</c:v>
                </c:pt>
                <c:pt idx="3">
                  <c:v>Buiten EU27 (excl. buurlanden)</c:v>
                </c:pt>
              </c:strCache>
            </c:strRef>
          </c:cat>
          <c:val>
            <c:numRef>
              <c:f>'2. Herkomst per gemeente'!$B$22:$E$22</c:f>
              <c:numCache>
                <c:formatCode>_ * #,##0_ ;_ * \-#,##0_ ;_ * "-"??_ ;_ @_ </c:formatCode>
                <c:ptCount val="4"/>
                <c:pt idx="0">
                  <c:v>289871</c:v>
                </c:pt>
                <c:pt idx="1">
                  <c:v>129044</c:v>
                </c:pt>
                <c:pt idx="2">
                  <c:v>241838</c:v>
                </c:pt>
                <c:pt idx="3">
                  <c:v>580422</c:v>
                </c:pt>
              </c:numCache>
            </c:numRef>
          </c:val>
          <c:extLst>
            <c:ext xmlns:c16="http://schemas.microsoft.com/office/drawing/2014/chart" uri="{C3380CC4-5D6E-409C-BE32-E72D297353CC}">
              <c16:uniqueId val="{00000006-3155-4AB3-AC66-CADDD2DCCCB3}"/>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3</xdr:col>
      <xdr:colOff>144780</xdr:colOff>
      <xdr:row>2</xdr:row>
      <xdr:rowOff>7620</xdr:rowOff>
    </xdr:from>
    <xdr:to>
      <xdr:col>10</xdr:col>
      <xdr:colOff>146538</xdr:colOff>
      <xdr:row>12</xdr:row>
      <xdr:rowOff>762000</xdr:rowOff>
    </xdr:to>
    <xdr:graphicFrame macro="">
      <xdr:nvGraphicFramePr>
        <xdr:cNvPr id="2" name="Grafiek 1">
          <a:extLst>
            <a:ext uri="{FF2B5EF4-FFF2-40B4-BE49-F238E27FC236}">
              <a16:creationId xmlns:a16="http://schemas.microsoft.com/office/drawing/2014/main" id="{194F4FBE-8366-4990-98B6-90FC167A7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251460</xdr:colOff>
      <xdr:row>2</xdr:row>
      <xdr:rowOff>7620</xdr:rowOff>
    </xdr:from>
    <xdr:to>
      <xdr:col>16</xdr:col>
      <xdr:colOff>527538</xdr:colOff>
      <xdr:row>12</xdr:row>
      <xdr:rowOff>776654</xdr:rowOff>
    </xdr:to>
    <xdr:graphicFrame macro="">
      <xdr:nvGraphicFramePr>
        <xdr:cNvPr id="3" name="Grafiek 2">
          <a:extLst>
            <a:ext uri="{FF2B5EF4-FFF2-40B4-BE49-F238E27FC236}">
              <a16:creationId xmlns:a16="http://schemas.microsoft.com/office/drawing/2014/main" id="{7D8642AA-0B65-4049-9B78-4DAF6A80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23091</xdr:colOff>
      <xdr:row>15</xdr:row>
      <xdr:rowOff>30480</xdr:rowOff>
    </xdr:from>
    <xdr:to>
      <xdr:col>9</xdr:col>
      <xdr:colOff>165100</xdr:colOff>
      <xdr:row>24</xdr:row>
      <xdr:rowOff>69274</xdr:rowOff>
    </xdr:to>
    <xdr:graphicFrame macro="">
      <xdr:nvGraphicFramePr>
        <xdr:cNvPr id="4" name="Grafiek 3">
          <a:extLst>
            <a:ext uri="{FF2B5EF4-FFF2-40B4-BE49-F238E27FC236}">
              <a16:creationId xmlns:a16="http://schemas.microsoft.com/office/drawing/2014/main" id="{A51E65D6-6512-4C21-915E-72828874C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346364</xdr:colOff>
      <xdr:row>15</xdr:row>
      <xdr:rowOff>57727</xdr:rowOff>
    </xdr:from>
    <xdr:to>
      <xdr:col>15</xdr:col>
      <xdr:colOff>334818</xdr:colOff>
      <xdr:row>24</xdr:row>
      <xdr:rowOff>92362</xdr:rowOff>
    </xdr:to>
    <xdr:graphicFrame macro="">
      <xdr:nvGraphicFramePr>
        <xdr:cNvPr id="5" name="Grafiek 4">
          <a:extLst>
            <a:ext uri="{FF2B5EF4-FFF2-40B4-BE49-F238E27FC236}">
              <a16:creationId xmlns:a16="http://schemas.microsoft.com/office/drawing/2014/main" id="{96E88E61-C7CD-4BF4-A6FC-D4BCD56BC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25</xdr:row>
      <xdr:rowOff>0</xdr:rowOff>
    </xdr:from>
    <xdr:to>
      <xdr:col>9</xdr:col>
      <xdr:colOff>173182</xdr:colOff>
      <xdr:row>34</xdr:row>
      <xdr:rowOff>80818</xdr:rowOff>
    </xdr:to>
    <xdr:graphicFrame macro="">
      <xdr:nvGraphicFramePr>
        <xdr:cNvPr id="6" name="Grafiek 5">
          <a:extLst>
            <a:ext uri="{FF2B5EF4-FFF2-40B4-BE49-F238E27FC236}">
              <a16:creationId xmlns:a16="http://schemas.microsoft.com/office/drawing/2014/main" id="{19341EB2-FBCF-4091-97D3-B8B90CD9C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381001</xdr:colOff>
      <xdr:row>25</xdr:row>
      <xdr:rowOff>1</xdr:rowOff>
    </xdr:from>
    <xdr:to>
      <xdr:col>15</xdr:col>
      <xdr:colOff>368300</xdr:colOff>
      <xdr:row>34</xdr:row>
      <xdr:rowOff>69273</xdr:rowOff>
    </xdr:to>
    <xdr:graphicFrame macro="">
      <xdr:nvGraphicFramePr>
        <xdr:cNvPr id="7" name="Grafiek 6">
          <a:extLst>
            <a:ext uri="{FF2B5EF4-FFF2-40B4-BE49-F238E27FC236}">
              <a16:creationId xmlns:a16="http://schemas.microsoft.com/office/drawing/2014/main" id="{A1532904-24AE-4983-90EB-008738F66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228600</xdr:colOff>
      <xdr:row>34</xdr:row>
      <xdr:rowOff>317500</xdr:rowOff>
    </xdr:from>
    <xdr:to>
      <xdr:col>9</xdr:col>
      <xdr:colOff>160482</xdr:colOff>
      <xdr:row>44</xdr:row>
      <xdr:rowOff>68118</xdr:rowOff>
    </xdr:to>
    <xdr:graphicFrame macro="">
      <xdr:nvGraphicFramePr>
        <xdr:cNvPr id="8" name="Grafiek 7">
          <a:extLst>
            <a:ext uri="{FF2B5EF4-FFF2-40B4-BE49-F238E27FC236}">
              <a16:creationId xmlns:a16="http://schemas.microsoft.com/office/drawing/2014/main" id="{B1C0714D-AA26-46A4-A2CE-E94C94B06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406400</xdr:colOff>
      <xdr:row>34</xdr:row>
      <xdr:rowOff>304800</xdr:rowOff>
    </xdr:from>
    <xdr:to>
      <xdr:col>15</xdr:col>
      <xdr:colOff>342900</xdr:colOff>
      <xdr:row>44</xdr:row>
      <xdr:rowOff>55418</xdr:rowOff>
    </xdr:to>
    <xdr:graphicFrame macro="">
      <xdr:nvGraphicFramePr>
        <xdr:cNvPr id="9" name="Grafiek 8">
          <a:extLst>
            <a:ext uri="{FF2B5EF4-FFF2-40B4-BE49-F238E27FC236}">
              <a16:creationId xmlns:a16="http://schemas.microsoft.com/office/drawing/2014/main" id="{4DA0B001-0BDA-472D-93F8-F00D683C4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241935</xdr:colOff>
      <xdr:row>29</xdr:row>
      <xdr:rowOff>83820</xdr:rowOff>
    </xdr:from>
    <xdr:to>
      <xdr:col>17</xdr:col>
      <xdr:colOff>584835</xdr:colOff>
      <xdr:row>49</xdr:row>
      <xdr:rowOff>72390</xdr:rowOff>
    </xdr:to>
    <xdr:graphicFrame macro="">
      <xdr:nvGraphicFramePr>
        <xdr:cNvPr id="5" name="Grafiek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213360</xdr:colOff>
      <xdr:row>1</xdr:row>
      <xdr:rowOff>31431</xdr:rowOff>
    </xdr:from>
    <xdr:to>
      <xdr:col>17</xdr:col>
      <xdr:colOff>213360</xdr:colOff>
      <xdr:row>29</xdr:row>
      <xdr:rowOff>55244</xdr:rowOff>
    </xdr:to>
    <xdr:graphicFrame macro="">
      <xdr:nvGraphicFramePr>
        <xdr:cNvPr id="6" name="Grafiek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201637</xdr:colOff>
      <xdr:row>2</xdr:row>
      <xdr:rowOff>136939</xdr:rowOff>
    </xdr:from>
    <xdr:to>
      <xdr:col>15</xdr:col>
      <xdr:colOff>201637</xdr:colOff>
      <xdr:row>15</xdr:row>
      <xdr:rowOff>70339</xdr:rowOff>
    </xdr:to>
    <xdr:graphicFrame macro="">
      <xdr:nvGraphicFramePr>
        <xdr:cNvPr id="3" name="Grafiek 2">
          <a:extLst>
            <a:ext uri="{FF2B5EF4-FFF2-40B4-BE49-F238E27FC236}">
              <a16:creationId xmlns:a16="http://schemas.microsoft.com/office/drawing/2014/main" id="{7AC2AFBF-30F5-4647-BBDD-161BB341A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108857</xdr:colOff>
      <xdr:row>1</xdr:row>
      <xdr:rowOff>77755</xdr:rowOff>
    </xdr:from>
    <xdr:to>
      <xdr:col>8</xdr:col>
      <xdr:colOff>388774</xdr:colOff>
      <xdr:row>20</xdr:row>
      <xdr:rowOff>46653</xdr:rowOff>
    </xdr:to>
    <xdr:graphicFrame macro="">
      <xdr:nvGraphicFramePr>
        <xdr:cNvPr id="16" name="Grafiek 15">
          <a:extLst>
            <a:ext uri="{FF2B5EF4-FFF2-40B4-BE49-F238E27FC236}">
              <a16:creationId xmlns:a16="http://schemas.microsoft.com/office/drawing/2014/main" id="{1DE6429E-DFB5-45EB-B85D-46B058AC6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45720</xdr:colOff>
      <xdr:row>2</xdr:row>
      <xdr:rowOff>22860</xdr:rowOff>
    </xdr:from>
    <xdr:to>
      <xdr:col>12</xdr:col>
      <xdr:colOff>144780</xdr:colOff>
      <xdr:row>29</xdr:row>
      <xdr:rowOff>0</xdr:rowOff>
    </xdr:to>
    <xdr:graphicFrame macro="">
      <xdr:nvGraphicFramePr>
        <xdr:cNvPr id="2" name="Grafiek 1">
          <a:extLst>
            <a:ext uri="{FF2B5EF4-FFF2-40B4-BE49-F238E27FC236}">
              <a16:creationId xmlns:a16="http://schemas.microsoft.com/office/drawing/2014/main" id="{21F7E987-D9BF-497E-B0E5-0F37B6C9AB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449580</xdr:colOff>
      <xdr:row>2</xdr:row>
      <xdr:rowOff>22860</xdr:rowOff>
    </xdr:from>
    <xdr:to>
      <xdr:col>20</xdr:col>
      <xdr:colOff>38100</xdr:colOff>
      <xdr:row>17</xdr:row>
      <xdr:rowOff>167640</xdr:rowOff>
    </xdr:to>
    <xdr:graphicFrame macro="">
      <xdr:nvGraphicFramePr>
        <xdr:cNvPr id="3" name="Grafiek 2">
          <a:extLst>
            <a:ext uri="{FF2B5EF4-FFF2-40B4-BE49-F238E27FC236}">
              <a16:creationId xmlns:a16="http://schemas.microsoft.com/office/drawing/2014/main" id="{D60F6BE8-6E18-492F-B447-B499AC26A9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106680</xdr:colOff>
      <xdr:row>29</xdr:row>
      <xdr:rowOff>99060</xdr:rowOff>
    </xdr:from>
    <xdr:to>
      <xdr:col>11</xdr:col>
      <xdr:colOff>129540</xdr:colOff>
      <xdr:row>44</xdr:row>
      <xdr:rowOff>99060</xdr:rowOff>
    </xdr:to>
    <xdr:graphicFrame macro="">
      <xdr:nvGraphicFramePr>
        <xdr:cNvPr id="4" name="Grafiek 3">
          <a:extLst>
            <a:ext uri="{FF2B5EF4-FFF2-40B4-BE49-F238E27FC236}">
              <a16:creationId xmlns:a16="http://schemas.microsoft.com/office/drawing/2014/main" id="{5DC61D33-DFE1-427D-B0F4-F4BC99381E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210597</xdr:colOff>
      <xdr:row>5</xdr:row>
      <xdr:rowOff>149087</xdr:rowOff>
    </xdr:from>
    <xdr:to>
      <xdr:col>5</xdr:col>
      <xdr:colOff>115958</xdr:colOff>
      <xdr:row>18</xdr:row>
      <xdr:rowOff>82827</xdr:rowOff>
    </xdr:to>
    <xdr:graphicFrame macro="">
      <xdr:nvGraphicFramePr>
        <xdr:cNvPr id="2" name="Grafiek 1">
          <a:extLst>
            <a:ext uri="{FF2B5EF4-FFF2-40B4-BE49-F238E27FC236}">
              <a16:creationId xmlns:a16="http://schemas.microsoft.com/office/drawing/2014/main" id="{742F7B0A-6358-48AC-984D-DFE9164B7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1</xdr:row>
      <xdr:rowOff>7620</xdr:rowOff>
    </xdr:from>
    <xdr:to>
      <xdr:col>15</xdr:col>
      <xdr:colOff>0</xdr:colOff>
      <xdr:row>18</xdr:row>
      <xdr:rowOff>0</xdr:rowOff>
    </xdr:to>
    <xdr:graphicFrame macro="">
      <xdr:nvGraphicFramePr>
        <xdr:cNvPr id="2" name="Grafiek 1">
          <a:extLst>
            <a:ext uri="{FF2B5EF4-FFF2-40B4-BE49-F238E27FC236}">
              <a16:creationId xmlns:a16="http://schemas.microsoft.com/office/drawing/2014/main" id="{43B1BD0D-45FE-4F70-92A8-023F058AB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atbel.fgov.be/nl/themas/bevolking/herkomst" TargetMode="External"/><Relationship Id="rId1" Type="http://schemas.openxmlformats.org/officeDocument/2006/relationships/hyperlink" Target="http://regionalestatistieken.vlaanderen.be/monitor-lokale-inburgering-en-integrati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tatbel.fgov.be/nl/themas/bevolking/herkomst" TargetMode="External"/><Relationship Id="rId1" Type="http://schemas.openxmlformats.org/officeDocument/2006/relationships/hyperlink" Target="http://regionalestatistieken.vlaanderen.be/monitor-lokale-inburgering-en-integratie"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atbel.fgov.be/nl/themas/bevolking/herkomst" TargetMode="External"/><Relationship Id="rId1" Type="http://schemas.openxmlformats.org/officeDocument/2006/relationships/hyperlink" Target="http://regionalestatistieken.vlaanderen.be/monitor-lokale-inburgering-en-integratie"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isa.brussels/?set_language=nl" TargetMode="External"/><Relationship Id="rId1" Type="http://schemas.openxmlformats.org/officeDocument/2006/relationships/hyperlink" Target="https://onderwijs.vlaanderen.be/nl/dataloep-aan-de-slag-met-cijfers-over-onderwij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sa.brussels/?set_language=nl" TargetMode="External"/><Relationship Id="rId1" Type="http://schemas.openxmlformats.org/officeDocument/2006/relationships/hyperlink" Target="https://onderwijs.vlaanderen.be/nl/dataloep-aan-de-slag-met-cijfers-over-onderwijs"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onderwijs.vlaanderen.be/nl/dataloep-aan-de-slag-met-cijfers-over-onderwij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emeente-stadsmonitor.vlaanderen.be/thema/brusse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gemeente-stadsmonitor.vlaanderen.be/thema/brus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17"/>
  <sheetViews>
    <sheetView showGridLines="0" tabSelected="1" zoomScale="90" zoomScaleNormal="90" workbookViewId="0">
      <selection activeCell="C11" sqref="C11"/>
    </sheetView>
  </sheetViews>
  <sheetFormatPr defaultRowHeight="14.4" x14ac:dyDescent="0.3"/>
  <cols>
    <col min="1" max="1" width="3.6640625" customWidth="1"/>
    <col min="16" max="16" width="10.33203125" customWidth="1"/>
  </cols>
  <sheetData>
    <row r="3" spans="1:19" ht="30.6" customHeight="1" x14ac:dyDescent="0.3">
      <c r="B3" s="131" t="s">
        <v>362</v>
      </c>
      <c r="C3" s="131"/>
      <c r="D3" s="131"/>
      <c r="E3" s="131"/>
      <c r="F3" s="131"/>
      <c r="G3" s="131"/>
      <c r="H3" s="131"/>
      <c r="I3" s="131"/>
      <c r="J3" s="131"/>
      <c r="K3" s="131"/>
      <c r="L3" s="131"/>
      <c r="M3" s="131"/>
      <c r="N3" s="131"/>
      <c r="O3" s="131"/>
      <c r="P3" s="131"/>
      <c r="Q3" s="131"/>
      <c r="R3" s="131"/>
    </row>
    <row r="4" spans="1:19" ht="25.95" customHeight="1" x14ac:dyDescent="0.3">
      <c r="A4" s="25"/>
      <c r="B4" t="s">
        <v>305</v>
      </c>
      <c r="C4" t="s">
        <v>423</v>
      </c>
      <c r="S4" s="25"/>
    </row>
    <row r="5" spans="1:19" ht="25.95" customHeight="1" x14ac:dyDescent="0.3">
      <c r="A5" s="25"/>
      <c r="B5" t="s">
        <v>306</v>
      </c>
      <c r="C5" t="s">
        <v>424</v>
      </c>
      <c r="S5" s="25"/>
    </row>
    <row r="6" spans="1:19" ht="25.95" customHeight="1" x14ac:dyDescent="0.3">
      <c r="A6" s="25"/>
      <c r="B6" t="s">
        <v>307</v>
      </c>
      <c r="C6" t="s">
        <v>425</v>
      </c>
      <c r="S6" s="25"/>
    </row>
    <row r="7" spans="1:19" s="104" customFormat="1" ht="25.95" customHeight="1" x14ac:dyDescent="0.3">
      <c r="A7" s="25"/>
      <c r="B7" s="104" t="s">
        <v>308</v>
      </c>
      <c r="C7" s="104" t="s">
        <v>381</v>
      </c>
      <c r="S7" s="25"/>
    </row>
    <row r="8" spans="1:19" ht="25.95" customHeight="1" x14ac:dyDescent="0.3">
      <c r="A8" s="25"/>
      <c r="B8" t="s">
        <v>357</v>
      </c>
      <c r="C8" t="s">
        <v>426</v>
      </c>
      <c r="S8" s="25"/>
    </row>
    <row r="9" spans="1:19" ht="25.95" customHeight="1" x14ac:dyDescent="0.3">
      <c r="A9" s="25"/>
      <c r="B9" t="s">
        <v>380</v>
      </c>
      <c r="C9" t="s">
        <v>427</v>
      </c>
      <c r="S9" s="25"/>
    </row>
    <row r="10" spans="1:19" ht="25.95" customHeight="1" x14ac:dyDescent="0.3">
      <c r="A10" s="25"/>
      <c r="B10" t="s">
        <v>403</v>
      </c>
      <c r="C10" t="s">
        <v>405</v>
      </c>
      <c r="S10" s="25"/>
    </row>
    <row r="11" spans="1:19" ht="25.95" customHeight="1" x14ac:dyDescent="0.3">
      <c r="A11" s="25"/>
      <c r="B11" t="s">
        <v>404</v>
      </c>
      <c r="C11" t="s">
        <v>406</v>
      </c>
      <c r="S11" s="25"/>
    </row>
    <row r="12" spans="1:19" x14ac:dyDescent="0.3">
      <c r="L12" s="23"/>
    </row>
    <row r="13" spans="1:19" x14ac:dyDescent="0.3">
      <c r="A13" s="18"/>
      <c r="B13" s="18"/>
      <c r="C13" s="18"/>
      <c r="D13" s="18"/>
      <c r="E13" s="18"/>
      <c r="F13" s="18"/>
      <c r="G13" s="18"/>
      <c r="H13" s="18"/>
      <c r="I13" s="18"/>
      <c r="J13" s="18"/>
      <c r="K13" s="18"/>
    </row>
    <row r="14" spans="1:19" x14ac:dyDescent="0.3">
      <c r="A14" s="18"/>
      <c r="B14" s="18"/>
      <c r="C14" s="18"/>
      <c r="D14" s="18"/>
      <c r="E14" s="18"/>
      <c r="F14" s="18"/>
      <c r="G14" s="18"/>
      <c r="H14" s="18"/>
      <c r="I14" s="18"/>
      <c r="J14" s="18"/>
      <c r="K14" s="18"/>
    </row>
    <row r="15" spans="1:19" x14ac:dyDescent="0.3">
      <c r="A15" s="18"/>
      <c r="B15" s="18"/>
      <c r="C15" s="18"/>
      <c r="D15" s="18"/>
      <c r="E15" s="18"/>
      <c r="F15" s="18"/>
      <c r="G15" s="18"/>
      <c r="H15" s="18"/>
      <c r="I15" s="18"/>
      <c r="J15" s="18"/>
      <c r="K15" s="18"/>
    </row>
    <row r="16" spans="1:19" x14ac:dyDescent="0.3">
      <c r="A16" s="18"/>
      <c r="B16" s="18"/>
      <c r="C16" s="18"/>
      <c r="D16" s="18"/>
      <c r="E16" s="18"/>
      <c r="F16" s="18"/>
      <c r="G16" s="18"/>
      <c r="H16" s="18"/>
      <c r="I16" s="18"/>
      <c r="J16" s="18"/>
      <c r="K16" s="18"/>
    </row>
    <row r="17" spans="1:11" x14ac:dyDescent="0.3">
      <c r="A17" s="18"/>
      <c r="B17" s="18"/>
      <c r="C17" s="18"/>
      <c r="D17" s="18"/>
      <c r="E17" s="18"/>
      <c r="F17" s="18"/>
      <c r="G17" s="18"/>
      <c r="H17" s="18"/>
      <c r="I17" s="18"/>
      <c r="J17" s="18"/>
      <c r="K17" s="18"/>
    </row>
  </sheetData>
  <mergeCells count="1">
    <mergeCell ref="B3:R3"/>
  </mergeCell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workbookViewId="0">
      <selection sqref="A1:B10"/>
    </sheetView>
  </sheetViews>
  <sheetFormatPr defaultRowHeight="14.4" x14ac:dyDescent="0.3"/>
  <cols>
    <col min="1" max="1" width="46.5546875" customWidth="1"/>
  </cols>
  <sheetData>
    <row r="1" spans="1:2" x14ac:dyDescent="0.3">
      <c r="A1" t="s">
        <v>316</v>
      </c>
      <c r="B1" t="s">
        <v>1</v>
      </c>
    </row>
    <row r="2" spans="1:2" x14ac:dyDescent="0.3">
      <c r="A2" t="s">
        <v>309</v>
      </c>
      <c r="B2" s="24">
        <v>474470</v>
      </c>
    </row>
    <row r="3" spans="1:2" x14ac:dyDescent="0.3">
      <c r="A3" t="s">
        <v>310</v>
      </c>
      <c r="B3" s="24">
        <v>13607</v>
      </c>
    </row>
    <row r="4" spans="1:2" x14ac:dyDescent="0.3">
      <c r="A4" t="s">
        <v>311</v>
      </c>
      <c r="B4" s="24">
        <v>65167</v>
      </c>
    </row>
    <row r="5" spans="1:2" x14ac:dyDescent="0.3">
      <c r="A5" t="s">
        <v>312</v>
      </c>
      <c r="B5" s="24">
        <v>24288</v>
      </c>
    </row>
    <row r="6" spans="1:2" x14ac:dyDescent="0.3">
      <c r="A6" t="s">
        <v>313</v>
      </c>
      <c r="B6" s="24">
        <v>64132</v>
      </c>
    </row>
    <row r="7" spans="1:2" x14ac:dyDescent="0.3">
      <c r="A7" t="s">
        <v>314</v>
      </c>
      <c r="B7" s="24">
        <v>4771</v>
      </c>
    </row>
    <row r="8" spans="1:2" x14ac:dyDescent="0.3">
      <c r="A8" t="s">
        <v>315</v>
      </c>
      <c r="B8" s="24">
        <v>5133</v>
      </c>
    </row>
    <row r="9" spans="1:2" x14ac:dyDescent="0.3">
      <c r="A9" t="s">
        <v>215</v>
      </c>
      <c r="B9" s="24">
        <v>1087</v>
      </c>
    </row>
    <row r="10" spans="1:2" x14ac:dyDescent="0.3">
      <c r="A10" t="s">
        <v>1</v>
      </c>
      <c r="B10" s="24">
        <v>652655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72"/>
  <sheetViews>
    <sheetView workbookViewId="0">
      <selection activeCell="C1" sqref="C1:D20"/>
    </sheetView>
  </sheetViews>
  <sheetFormatPr defaultRowHeight="14.4" x14ac:dyDescent="0.3"/>
  <sheetData>
    <row r="1" spans="1:4" x14ac:dyDescent="0.3">
      <c r="A1" s="19" t="s">
        <v>213</v>
      </c>
      <c r="B1" s="21">
        <v>39493</v>
      </c>
      <c r="C1" s="4" t="s">
        <v>9</v>
      </c>
      <c r="D1" s="5">
        <v>4982</v>
      </c>
    </row>
    <row r="2" spans="1:4" x14ac:dyDescent="0.3">
      <c r="C2" s="4" t="s">
        <v>160</v>
      </c>
      <c r="D2" s="5">
        <v>4687</v>
      </c>
    </row>
    <row r="3" spans="1:4" x14ac:dyDescent="0.3">
      <c r="C3" s="4" t="s">
        <v>158</v>
      </c>
      <c r="D3" s="5">
        <v>2622</v>
      </c>
    </row>
    <row r="4" spans="1:4" x14ac:dyDescent="0.3">
      <c r="C4" s="4" t="s">
        <v>184</v>
      </c>
      <c r="D4" s="5">
        <v>2595</v>
      </c>
    </row>
    <row r="5" spans="1:4" x14ac:dyDescent="0.3">
      <c r="C5" s="4" t="s">
        <v>47</v>
      </c>
      <c r="D5" s="5">
        <v>1807</v>
      </c>
    </row>
    <row r="6" spans="1:4" x14ac:dyDescent="0.3">
      <c r="C6" s="4" t="s">
        <v>180</v>
      </c>
      <c r="D6" s="5">
        <v>1374</v>
      </c>
    </row>
    <row r="7" spans="1:4" x14ac:dyDescent="0.3">
      <c r="C7" s="4" t="s">
        <v>130</v>
      </c>
      <c r="D7" s="5">
        <v>1281</v>
      </c>
    </row>
    <row r="8" spans="1:4" x14ac:dyDescent="0.3">
      <c r="C8" s="4" t="s">
        <v>96</v>
      </c>
      <c r="D8" s="5">
        <v>1223</v>
      </c>
    </row>
    <row r="9" spans="1:4" x14ac:dyDescent="0.3">
      <c r="C9" s="4" t="s">
        <v>25</v>
      </c>
      <c r="D9" s="5">
        <v>1222</v>
      </c>
    </row>
    <row r="10" spans="1:4" x14ac:dyDescent="0.3">
      <c r="C10" s="4" t="s">
        <v>99</v>
      </c>
      <c r="D10" s="5">
        <v>1201</v>
      </c>
    </row>
    <row r="11" spans="1:4" x14ac:dyDescent="0.3">
      <c r="C11" s="4" t="s">
        <v>76</v>
      </c>
      <c r="D11" s="5">
        <v>979</v>
      </c>
    </row>
    <row r="12" spans="1:4" x14ac:dyDescent="0.3">
      <c r="C12" s="4" t="s">
        <v>159</v>
      </c>
      <c r="D12" s="5">
        <v>969</v>
      </c>
    </row>
    <row r="13" spans="1:4" x14ac:dyDescent="0.3">
      <c r="C13" s="4" t="s">
        <v>289</v>
      </c>
      <c r="D13" s="5">
        <v>831</v>
      </c>
    </row>
    <row r="14" spans="1:4" x14ac:dyDescent="0.3">
      <c r="C14" s="4" t="s">
        <v>12</v>
      </c>
      <c r="D14" s="5">
        <v>770</v>
      </c>
    </row>
    <row r="15" spans="1:4" x14ac:dyDescent="0.3">
      <c r="C15" s="4" t="s">
        <v>179</v>
      </c>
      <c r="D15" s="5">
        <v>605</v>
      </c>
    </row>
    <row r="16" spans="1:4" x14ac:dyDescent="0.3">
      <c r="C16" s="4" t="s">
        <v>65</v>
      </c>
      <c r="D16" s="5">
        <v>584</v>
      </c>
    </row>
    <row r="17" spans="1:4" x14ac:dyDescent="0.3">
      <c r="C17" s="4" t="s">
        <v>255</v>
      </c>
      <c r="D17" s="5">
        <v>518</v>
      </c>
    </row>
    <row r="18" spans="1:4" x14ac:dyDescent="0.3">
      <c r="C18" s="4" t="s">
        <v>54</v>
      </c>
      <c r="D18" s="5">
        <v>512</v>
      </c>
    </row>
    <row r="19" spans="1:4" x14ac:dyDescent="0.3">
      <c r="C19" s="4" t="s">
        <v>214</v>
      </c>
      <c r="D19">
        <f>SUM(B20:B172)</f>
        <v>10731</v>
      </c>
    </row>
    <row r="20" spans="1:4" x14ac:dyDescent="0.3">
      <c r="A20" s="4" t="s">
        <v>204</v>
      </c>
      <c r="B20" s="5">
        <v>389</v>
      </c>
      <c r="C20" s="4" t="s">
        <v>1</v>
      </c>
      <c r="D20">
        <f>SUM(D1:D19)</f>
        <v>39493</v>
      </c>
    </row>
    <row r="21" spans="1:4" x14ac:dyDescent="0.3">
      <c r="A21" s="4" t="s">
        <v>90</v>
      </c>
      <c r="B21" s="5">
        <v>374</v>
      </c>
    </row>
    <row r="22" spans="1:4" x14ac:dyDescent="0.3">
      <c r="A22" s="4" t="s">
        <v>82</v>
      </c>
      <c r="B22" s="5">
        <v>353</v>
      </c>
    </row>
    <row r="23" spans="1:4" x14ac:dyDescent="0.3">
      <c r="A23" s="4" t="s">
        <v>45</v>
      </c>
      <c r="B23" s="5">
        <v>326</v>
      </c>
    </row>
    <row r="24" spans="1:4" x14ac:dyDescent="0.3">
      <c r="A24" s="4" t="s">
        <v>161</v>
      </c>
      <c r="B24" s="5">
        <v>310</v>
      </c>
    </row>
    <row r="25" spans="1:4" x14ac:dyDescent="0.3">
      <c r="A25" s="4" t="s">
        <v>282</v>
      </c>
      <c r="B25" s="5">
        <v>304</v>
      </c>
    </row>
    <row r="26" spans="1:4" x14ac:dyDescent="0.3">
      <c r="A26" s="4" t="s">
        <v>254</v>
      </c>
      <c r="B26" s="5">
        <v>289</v>
      </c>
    </row>
    <row r="27" spans="1:4" x14ac:dyDescent="0.3">
      <c r="A27" s="4" t="s">
        <v>26</v>
      </c>
      <c r="B27" s="5">
        <v>288</v>
      </c>
    </row>
    <row r="28" spans="1:4" x14ac:dyDescent="0.3">
      <c r="A28" s="4" t="s">
        <v>80</v>
      </c>
      <c r="B28" s="5">
        <v>256</v>
      </c>
    </row>
    <row r="29" spans="1:4" x14ac:dyDescent="0.3">
      <c r="A29" s="4" t="s">
        <v>149</v>
      </c>
      <c r="B29" s="5">
        <v>256</v>
      </c>
    </row>
    <row r="30" spans="1:4" x14ac:dyDescent="0.3">
      <c r="A30" s="4" t="s">
        <v>70</v>
      </c>
      <c r="B30" s="5">
        <v>251</v>
      </c>
    </row>
    <row r="31" spans="1:4" x14ac:dyDescent="0.3">
      <c r="A31" s="4" t="s">
        <v>107</v>
      </c>
      <c r="B31" s="5">
        <v>230</v>
      </c>
    </row>
    <row r="32" spans="1:4" x14ac:dyDescent="0.3">
      <c r="A32" s="4" t="s">
        <v>154</v>
      </c>
      <c r="B32" s="5">
        <v>219</v>
      </c>
    </row>
    <row r="33" spans="1:2" x14ac:dyDescent="0.3">
      <c r="A33" s="4" t="s">
        <v>295</v>
      </c>
      <c r="B33" s="5">
        <v>216</v>
      </c>
    </row>
    <row r="34" spans="1:2" x14ac:dyDescent="0.3">
      <c r="A34" s="4" t="s">
        <v>260</v>
      </c>
      <c r="B34" s="5">
        <v>214</v>
      </c>
    </row>
    <row r="35" spans="1:2" x14ac:dyDescent="0.3">
      <c r="A35" s="4" t="s">
        <v>182</v>
      </c>
      <c r="B35" s="5">
        <v>214</v>
      </c>
    </row>
    <row r="36" spans="1:2" x14ac:dyDescent="0.3">
      <c r="A36" s="4" t="s">
        <v>188</v>
      </c>
      <c r="B36" s="5">
        <v>210</v>
      </c>
    </row>
    <row r="37" spans="1:2" x14ac:dyDescent="0.3">
      <c r="A37" s="4" t="s">
        <v>97</v>
      </c>
      <c r="B37" s="5">
        <v>205</v>
      </c>
    </row>
    <row r="38" spans="1:2" x14ac:dyDescent="0.3">
      <c r="A38" s="4" t="s">
        <v>145</v>
      </c>
      <c r="B38" s="5">
        <v>203</v>
      </c>
    </row>
    <row r="39" spans="1:2" x14ac:dyDescent="0.3">
      <c r="A39" s="4" t="s">
        <v>113</v>
      </c>
      <c r="B39" s="5">
        <v>196</v>
      </c>
    </row>
    <row r="40" spans="1:2" x14ac:dyDescent="0.3">
      <c r="A40" s="4" t="s">
        <v>153</v>
      </c>
      <c r="B40" s="5">
        <v>193</v>
      </c>
    </row>
    <row r="41" spans="1:2" x14ac:dyDescent="0.3">
      <c r="A41" s="4" t="s">
        <v>85</v>
      </c>
      <c r="B41" s="5">
        <v>188</v>
      </c>
    </row>
    <row r="42" spans="1:2" x14ac:dyDescent="0.3">
      <c r="A42" s="4" t="s">
        <v>102</v>
      </c>
      <c r="B42" s="5">
        <v>169</v>
      </c>
    </row>
    <row r="43" spans="1:2" x14ac:dyDescent="0.3">
      <c r="A43" s="4" t="s">
        <v>31</v>
      </c>
      <c r="B43" s="5">
        <v>135</v>
      </c>
    </row>
    <row r="44" spans="1:2" x14ac:dyDescent="0.3">
      <c r="A44" s="4" t="s">
        <v>121</v>
      </c>
      <c r="B44" s="5">
        <v>135</v>
      </c>
    </row>
    <row r="45" spans="1:2" x14ac:dyDescent="0.3">
      <c r="A45" s="4" t="s">
        <v>112</v>
      </c>
      <c r="B45" s="5">
        <v>134</v>
      </c>
    </row>
    <row r="46" spans="1:2" x14ac:dyDescent="0.3">
      <c r="A46" s="4" t="s">
        <v>193</v>
      </c>
      <c r="B46" s="5">
        <v>133</v>
      </c>
    </row>
    <row r="47" spans="1:2" x14ac:dyDescent="0.3">
      <c r="A47" s="4" t="s">
        <v>67</v>
      </c>
      <c r="B47" s="5">
        <v>131</v>
      </c>
    </row>
    <row r="48" spans="1:2" x14ac:dyDescent="0.3">
      <c r="A48" s="4" t="s">
        <v>92</v>
      </c>
      <c r="B48" s="5">
        <v>124</v>
      </c>
    </row>
    <row r="49" spans="1:2" x14ac:dyDescent="0.3">
      <c r="A49" s="4" t="s">
        <v>116</v>
      </c>
      <c r="B49" s="5">
        <v>114</v>
      </c>
    </row>
    <row r="50" spans="1:2" x14ac:dyDescent="0.3">
      <c r="A50" s="4" t="s">
        <v>195</v>
      </c>
      <c r="B50" s="5">
        <v>113</v>
      </c>
    </row>
    <row r="51" spans="1:2" x14ac:dyDescent="0.3">
      <c r="A51" s="4" t="s">
        <v>55</v>
      </c>
      <c r="B51" s="5">
        <v>112</v>
      </c>
    </row>
    <row r="52" spans="1:2" x14ac:dyDescent="0.3">
      <c r="A52" s="4" t="s">
        <v>258</v>
      </c>
      <c r="B52" s="5">
        <v>111</v>
      </c>
    </row>
    <row r="53" spans="1:2" x14ac:dyDescent="0.3">
      <c r="A53" s="4" t="s">
        <v>49</v>
      </c>
      <c r="B53" s="5">
        <v>109</v>
      </c>
    </row>
    <row r="54" spans="1:2" x14ac:dyDescent="0.3">
      <c r="A54" s="4" t="s">
        <v>4</v>
      </c>
      <c r="B54" s="5">
        <v>107</v>
      </c>
    </row>
    <row r="55" spans="1:2" x14ac:dyDescent="0.3">
      <c r="A55" s="4" t="s">
        <v>133</v>
      </c>
      <c r="B55" s="5">
        <v>97</v>
      </c>
    </row>
    <row r="56" spans="1:2" x14ac:dyDescent="0.3">
      <c r="A56" s="4" t="s">
        <v>172</v>
      </c>
      <c r="B56" s="5">
        <v>93</v>
      </c>
    </row>
    <row r="57" spans="1:2" x14ac:dyDescent="0.3">
      <c r="A57" s="4" t="s">
        <v>141</v>
      </c>
      <c r="B57" s="5">
        <v>91</v>
      </c>
    </row>
    <row r="58" spans="1:2" x14ac:dyDescent="0.3">
      <c r="A58" s="4" t="s">
        <v>209</v>
      </c>
      <c r="B58" s="5">
        <v>88</v>
      </c>
    </row>
    <row r="59" spans="1:2" x14ac:dyDescent="0.3">
      <c r="A59" s="4" t="s">
        <v>211</v>
      </c>
      <c r="B59" s="5">
        <v>87</v>
      </c>
    </row>
    <row r="60" spans="1:2" x14ac:dyDescent="0.3">
      <c r="A60" s="4" t="s">
        <v>202</v>
      </c>
      <c r="B60" s="5">
        <v>85</v>
      </c>
    </row>
    <row r="61" spans="1:2" x14ac:dyDescent="0.3">
      <c r="A61" s="4" t="s">
        <v>205</v>
      </c>
      <c r="B61" s="5">
        <v>84</v>
      </c>
    </row>
    <row r="62" spans="1:2" x14ac:dyDescent="0.3">
      <c r="A62" s="4" t="s">
        <v>27</v>
      </c>
      <c r="B62" s="5">
        <v>80</v>
      </c>
    </row>
    <row r="63" spans="1:2" x14ac:dyDescent="0.3">
      <c r="A63" s="4" t="s">
        <v>171</v>
      </c>
      <c r="B63" s="5">
        <v>79</v>
      </c>
    </row>
    <row r="64" spans="1:2" x14ac:dyDescent="0.3">
      <c r="A64" s="4" t="s">
        <v>152</v>
      </c>
      <c r="B64" s="5">
        <v>78</v>
      </c>
    </row>
    <row r="65" spans="1:2" x14ac:dyDescent="0.3">
      <c r="A65" s="4" t="s">
        <v>181</v>
      </c>
      <c r="B65" s="5">
        <v>77</v>
      </c>
    </row>
    <row r="66" spans="1:2" x14ac:dyDescent="0.3">
      <c r="A66" s="4" t="s">
        <v>210</v>
      </c>
      <c r="B66" s="5">
        <v>77</v>
      </c>
    </row>
    <row r="67" spans="1:2" x14ac:dyDescent="0.3">
      <c r="A67" s="4" t="s">
        <v>72</v>
      </c>
      <c r="B67" s="5">
        <v>75</v>
      </c>
    </row>
    <row r="68" spans="1:2" x14ac:dyDescent="0.3">
      <c r="A68" s="4" t="s">
        <v>287</v>
      </c>
      <c r="B68" s="5">
        <v>74</v>
      </c>
    </row>
    <row r="69" spans="1:2" x14ac:dyDescent="0.3">
      <c r="A69" s="4" t="s">
        <v>163</v>
      </c>
      <c r="B69" s="5">
        <v>74</v>
      </c>
    </row>
    <row r="70" spans="1:2" x14ac:dyDescent="0.3">
      <c r="A70" s="4" t="s">
        <v>95</v>
      </c>
      <c r="B70" s="5">
        <v>73</v>
      </c>
    </row>
    <row r="71" spans="1:2" x14ac:dyDescent="0.3">
      <c r="A71" s="4" t="s">
        <v>51</v>
      </c>
      <c r="B71" s="5">
        <v>72</v>
      </c>
    </row>
    <row r="72" spans="1:2" x14ac:dyDescent="0.3">
      <c r="A72" s="4" t="s">
        <v>283</v>
      </c>
      <c r="B72" s="5">
        <v>67</v>
      </c>
    </row>
    <row r="73" spans="1:2" x14ac:dyDescent="0.3">
      <c r="A73" s="4" t="s">
        <v>75</v>
      </c>
      <c r="B73" s="5">
        <v>65</v>
      </c>
    </row>
    <row r="74" spans="1:2" x14ac:dyDescent="0.3">
      <c r="A74" s="4" t="s">
        <v>29</v>
      </c>
      <c r="B74" s="5">
        <v>62</v>
      </c>
    </row>
    <row r="75" spans="1:2" x14ac:dyDescent="0.3">
      <c r="A75" s="4" t="s">
        <v>296</v>
      </c>
      <c r="B75" s="5">
        <v>61</v>
      </c>
    </row>
    <row r="76" spans="1:2" x14ac:dyDescent="0.3">
      <c r="A76" s="4" t="s">
        <v>134</v>
      </c>
      <c r="B76" s="5">
        <v>58</v>
      </c>
    </row>
    <row r="77" spans="1:2" x14ac:dyDescent="0.3">
      <c r="A77" s="4" t="s">
        <v>147</v>
      </c>
      <c r="B77" s="5">
        <v>57</v>
      </c>
    </row>
    <row r="78" spans="1:2" x14ac:dyDescent="0.3">
      <c r="A78" s="4" t="s">
        <v>297</v>
      </c>
      <c r="B78" s="5">
        <v>57</v>
      </c>
    </row>
    <row r="79" spans="1:2" x14ac:dyDescent="0.3">
      <c r="A79" s="4" t="s">
        <v>175</v>
      </c>
      <c r="B79" s="5">
        <v>57</v>
      </c>
    </row>
    <row r="80" spans="1:2" x14ac:dyDescent="0.3">
      <c r="A80" s="4" t="s">
        <v>212</v>
      </c>
      <c r="B80" s="5">
        <v>57</v>
      </c>
    </row>
    <row r="81" spans="1:2" x14ac:dyDescent="0.3">
      <c r="A81" s="4" t="s">
        <v>157</v>
      </c>
      <c r="B81" s="5">
        <v>56</v>
      </c>
    </row>
    <row r="82" spans="1:2" x14ac:dyDescent="0.3">
      <c r="A82" s="4" t="s">
        <v>62</v>
      </c>
      <c r="B82" s="5">
        <v>55</v>
      </c>
    </row>
    <row r="83" spans="1:2" x14ac:dyDescent="0.3">
      <c r="A83" s="4" t="s">
        <v>177</v>
      </c>
      <c r="B83" s="5">
        <v>55</v>
      </c>
    </row>
    <row r="84" spans="1:2" x14ac:dyDescent="0.3">
      <c r="A84" s="4" t="s">
        <v>32</v>
      </c>
      <c r="B84" s="5">
        <v>51</v>
      </c>
    </row>
    <row r="85" spans="1:2" x14ac:dyDescent="0.3">
      <c r="A85" s="4" t="s">
        <v>117</v>
      </c>
      <c r="B85" s="5">
        <v>51</v>
      </c>
    </row>
    <row r="86" spans="1:2" x14ac:dyDescent="0.3">
      <c r="A86" s="4" t="s">
        <v>189</v>
      </c>
      <c r="B86" s="5">
        <v>49</v>
      </c>
    </row>
    <row r="87" spans="1:2" x14ac:dyDescent="0.3">
      <c r="A87" s="4" t="s">
        <v>100</v>
      </c>
      <c r="B87" s="5">
        <v>47</v>
      </c>
    </row>
    <row r="88" spans="1:2" x14ac:dyDescent="0.3">
      <c r="A88" s="4" t="s">
        <v>36</v>
      </c>
      <c r="B88" s="5">
        <v>45</v>
      </c>
    </row>
    <row r="89" spans="1:2" x14ac:dyDescent="0.3">
      <c r="A89" s="4" t="s">
        <v>66</v>
      </c>
      <c r="B89" s="5">
        <v>45</v>
      </c>
    </row>
    <row r="90" spans="1:2" x14ac:dyDescent="0.3">
      <c r="A90" s="4" t="s">
        <v>60</v>
      </c>
      <c r="B90" s="5">
        <v>39</v>
      </c>
    </row>
    <row r="91" spans="1:2" x14ac:dyDescent="0.3">
      <c r="A91" s="4" t="s">
        <v>285</v>
      </c>
      <c r="B91" s="5">
        <v>39</v>
      </c>
    </row>
    <row r="92" spans="1:2" x14ac:dyDescent="0.3">
      <c r="A92" s="4" t="s">
        <v>30</v>
      </c>
      <c r="B92" s="5">
        <v>37</v>
      </c>
    </row>
    <row r="93" spans="1:2" x14ac:dyDescent="0.3">
      <c r="A93" s="4" t="s">
        <v>53</v>
      </c>
      <c r="B93" s="5">
        <v>36</v>
      </c>
    </row>
    <row r="94" spans="1:2" x14ac:dyDescent="0.3">
      <c r="A94" s="4" t="s">
        <v>109</v>
      </c>
      <c r="B94" s="5">
        <v>36</v>
      </c>
    </row>
    <row r="95" spans="1:2" x14ac:dyDescent="0.3">
      <c r="A95" s="4" t="s">
        <v>178</v>
      </c>
      <c r="B95" s="5">
        <v>36</v>
      </c>
    </row>
    <row r="96" spans="1:2" x14ac:dyDescent="0.3">
      <c r="A96" s="4" t="s">
        <v>78</v>
      </c>
      <c r="B96" s="5">
        <v>33</v>
      </c>
    </row>
    <row r="97" spans="1:2" x14ac:dyDescent="0.3">
      <c r="A97" s="4" t="s">
        <v>148</v>
      </c>
      <c r="B97" s="5">
        <v>33</v>
      </c>
    </row>
    <row r="98" spans="1:2" x14ac:dyDescent="0.3">
      <c r="A98" s="4" t="s">
        <v>186</v>
      </c>
      <c r="B98" s="5">
        <v>33</v>
      </c>
    </row>
    <row r="99" spans="1:2" x14ac:dyDescent="0.3">
      <c r="A99" s="4" t="s">
        <v>105</v>
      </c>
      <c r="B99" s="5">
        <v>32</v>
      </c>
    </row>
    <row r="100" spans="1:2" x14ac:dyDescent="0.3">
      <c r="A100" s="4" t="s">
        <v>170</v>
      </c>
      <c r="B100" s="5">
        <v>30</v>
      </c>
    </row>
    <row r="101" spans="1:2" x14ac:dyDescent="0.3">
      <c r="A101" s="4" t="s">
        <v>98</v>
      </c>
      <c r="B101" s="5">
        <v>29</v>
      </c>
    </row>
    <row r="102" spans="1:2" x14ac:dyDescent="0.3">
      <c r="A102" s="4" t="s">
        <v>264</v>
      </c>
      <c r="B102" s="5">
        <v>29</v>
      </c>
    </row>
    <row r="103" spans="1:2" x14ac:dyDescent="0.3">
      <c r="A103" s="4" t="s">
        <v>63</v>
      </c>
      <c r="B103" s="5">
        <v>25</v>
      </c>
    </row>
    <row r="104" spans="1:2" x14ac:dyDescent="0.3">
      <c r="A104" s="4" t="s">
        <v>262</v>
      </c>
      <c r="B104" s="5">
        <v>25</v>
      </c>
    </row>
    <row r="105" spans="1:2" x14ac:dyDescent="0.3">
      <c r="A105" s="4" t="s">
        <v>61</v>
      </c>
      <c r="B105" s="5">
        <v>23</v>
      </c>
    </row>
    <row r="106" spans="1:2" x14ac:dyDescent="0.3">
      <c r="A106" s="4" t="s">
        <v>71</v>
      </c>
      <c r="B106" s="5">
        <v>21</v>
      </c>
    </row>
    <row r="107" spans="1:2" x14ac:dyDescent="0.3">
      <c r="A107" s="4" t="s">
        <v>119</v>
      </c>
      <c r="B107" s="5">
        <v>21</v>
      </c>
    </row>
    <row r="108" spans="1:2" x14ac:dyDescent="0.3">
      <c r="A108" s="4" t="s">
        <v>33</v>
      </c>
      <c r="B108" s="5">
        <v>20</v>
      </c>
    </row>
    <row r="109" spans="1:2" x14ac:dyDescent="0.3">
      <c r="A109" s="4" t="s">
        <v>270</v>
      </c>
      <c r="B109" s="5">
        <v>19</v>
      </c>
    </row>
    <row r="110" spans="1:2" x14ac:dyDescent="0.3">
      <c r="A110" s="4" t="s">
        <v>292</v>
      </c>
      <c r="B110" s="5">
        <v>17</v>
      </c>
    </row>
    <row r="111" spans="1:2" x14ac:dyDescent="0.3">
      <c r="A111" s="4" t="s">
        <v>277</v>
      </c>
      <c r="B111" s="5">
        <v>17</v>
      </c>
    </row>
    <row r="112" spans="1:2" x14ac:dyDescent="0.3">
      <c r="A112" s="4" t="s">
        <v>136</v>
      </c>
      <c r="B112" s="5">
        <v>16</v>
      </c>
    </row>
    <row r="113" spans="1:2" x14ac:dyDescent="0.3">
      <c r="A113" s="4" t="s">
        <v>143</v>
      </c>
      <c r="B113" s="5">
        <v>16</v>
      </c>
    </row>
    <row r="114" spans="1:2" x14ac:dyDescent="0.3">
      <c r="A114" s="4" t="s">
        <v>39</v>
      </c>
      <c r="B114" s="5">
        <v>15</v>
      </c>
    </row>
    <row r="115" spans="1:2" x14ac:dyDescent="0.3">
      <c r="A115" s="4" t="s">
        <v>48</v>
      </c>
      <c r="B115" s="5">
        <v>15</v>
      </c>
    </row>
    <row r="116" spans="1:2" x14ac:dyDescent="0.3">
      <c r="A116" s="4" t="s">
        <v>271</v>
      </c>
      <c r="B116" s="5">
        <v>14</v>
      </c>
    </row>
    <row r="117" spans="1:2" x14ac:dyDescent="0.3">
      <c r="A117" s="4" t="s">
        <v>137</v>
      </c>
      <c r="B117" s="5">
        <v>14</v>
      </c>
    </row>
    <row r="118" spans="1:2" x14ac:dyDescent="0.3">
      <c r="A118" s="4" t="s">
        <v>303</v>
      </c>
      <c r="B118" s="5">
        <v>14</v>
      </c>
    </row>
    <row r="119" spans="1:2" x14ac:dyDescent="0.3">
      <c r="A119" s="4" t="s">
        <v>68</v>
      </c>
      <c r="B119" s="5">
        <v>13</v>
      </c>
    </row>
    <row r="120" spans="1:2" x14ac:dyDescent="0.3">
      <c r="A120" s="4" t="s">
        <v>265</v>
      </c>
      <c r="B120" s="5">
        <v>13</v>
      </c>
    </row>
    <row r="121" spans="1:2" x14ac:dyDescent="0.3">
      <c r="A121" s="4" t="s">
        <v>50</v>
      </c>
      <c r="B121" s="5">
        <v>12</v>
      </c>
    </row>
    <row r="122" spans="1:2" x14ac:dyDescent="0.3">
      <c r="A122" s="4" t="s">
        <v>127</v>
      </c>
      <c r="B122" s="5">
        <v>12</v>
      </c>
    </row>
    <row r="123" spans="1:2" x14ac:dyDescent="0.3">
      <c r="A123" s="4" t="s">
        <v>187</v>
      </c>
      <c r="B123" s="5">
        <v>12</v>
      </c>
    </row>
    <row r="124" spans="1:2" x14ac:dyDescent="0.3">
      <c r="A124" s="4" t="s">
        <v>301</v>
      </c>
      <c r="B124" s="5">
        <v>12</v>
      </c>
    </row>
    <row r="125" spans="1:2" x14ac:dyDescent="0.3">
      <c r="A125" s="4" t="s">
        <v>284</v>
      </c>
      <c r="B125" s="5">
        <v>11</v>
      </c>
    </row>
    <row r="126" spans="1:2" x14ac:dyDescent="0.3">
      <c r="A126" s="4" t="s">
        <v>93</v>
      </c>
      <c r="B126" s="5">
        <v>11</v>
      </c>
    </row>
    <row r="127" spans="1:2" x14ac:dyDescent="0.3">
      <c r="A127" s="4" t="s">
        <v>103</v>
      </c>
      <c r="B127" s="5">
        <v>11</v>
      </c>
    </row>
    <row r="128" spans="1:2" x14ac:dyDescent="0.3">
      <c r="A128" s="4" t="s">
        <v>42</v>
      </c>
      <c r="B128" s="5">
        <v>9</v>
      </c>
    </row>
    <row r="129" spans="1:2" x14ac:dyDescent="0.3">
      <c r="A129" s="4" t="s">
        <v>290</v>
      </c>
      <c r="B129" s="5">
        <v>9</v>
      </c>
    </row>
    <row r="130" spans="1:2" x14ac:dyDescent="0.3">
      <c r="A130" s="4" t="s">
        <v>104</v>
      </c>
      <c r="B130" s="5">
        <v>9</v>
      </c>
    </row>
    <row r="131" spans="1:2" x14ac:dyDescent="0.3">
      <c r="A131" s="4" t="s">
        <v>144</v>
      </c>
      <c r="B131" s="5">
        <v>9</v>
      </c>
    </row>
    <row r="132" spans="1:2" x14ac:dyDescent="0.3">
      <c r="A132" s="4" t="s">
        <v>155</v>
      </c>
      <c r="B132" s="5">
        <v>9</v>
      </c>
    </row>
    <row r="133" spans="1:2" x14ac:dyDescent="0.3">
      <c r="A133" s="4" t="s">
        <v>156</v>
      </c>
      <c r="B133" s="5">
        <v>9</v>
      </c>
    </row>
    <row r="134" spans="1:2" x14ac:dyDescent="0.3">
      <c r="A134" s="4" t="s">
        <v>59</v>
      </c>
      <c r="B134" s="5">
        <v>8</v>
      </c>
    </row>
    <row r="135" spans="1:2" x14ac:dyDescent="0.3">
      <c r="A135" s="4" t="s">
        <v>291</v>
      </c>
      <c r="B135" s="5">
        <v>8</v>
      </c>
    </row>
    <row r="136" spans="1:2" x14ac:dyDescent="0.3">
      <c r="A136" s="4" t="s">
        <v>125</v>
      </c>
      <c r="B136" s="5">
        <v>8</v>
      </c>
    </row>
    <row r="137" spans="1:2" x14ac:dyDescent="0.3">
      <c r="A137" s="4" t="s">
        <v>142</v>
      </c>
      <c r="B137" s="5">
        <v>8</v>
      </c>
    </row>
    <row r="138" spans="1:2" x14ac:dyDescent="0.3">
      <c r="A138" s="4" t="s">
        <v>128</v>
      </c>
      <c r="B138" s="5">
        <v>7</v>
      </c>
    </row>
    <row r="139" spans="1:2" x14ac:dyDescent="0.3">
      <c r="A139" s="4" t="s">
        <v>132</v>
      </c>
      <c r="B139" s="5">
        <v>7</v>
      </c>
    </row>
    <row r="140" spans="1:2" x14ac:dyDescent="0.3">
      <c r="A140" s="4" t="s">
        <v>129</v>
      </c>
      <c r="B140" s="5">
        <v>6</v>
      </c>
    </row>
    <row r="141" spans="1:2" x14ac:dyDescent="0.3">
      <c r="A141" s="4" t="s">
        <v>150</v>
      </c>
      <c r="B141" s="5">
        <v>6</v>
      </c>
    </row>
    <row r="142" spans="1:2" x14ac:dyDescent="0.3">
      <c r="A142" s="4" t="s">
        <v>207</v>
      </c>
      <c r="B142" s="5">
        <v>6</v>
      </c>
    </row>
    <row r="143" spans="1:2" x14ac:dyDescent="0.3">
      <c r="A143" s="4" t="s">
        <v>52</v>
      </c>
      <c r="B143" s="5">
        <v>5</v>
      </c>
    </row>
    <row r="144" spans="1:2" x14ac:dyDescent="0.3">
      <c r="A144" s="4" t="s">
        <v>84</v>
      </c>
      <c r="B144" s="5">
        <v>5</v>
      </c>
    </row>
    <row r="145" spans="1:2" x14ac:dyDescent="0.3">
      <c r="A145" s="4" t="s">
        <v>88</v>
      </c>
      <c r="B145" s="5">
        <v>5</v>
      </c>
    </row>
    <row r="146" spans="1:2" x14ac:dyDescent="0.3">
      <c r="A146" s="4" t="s">
        <v>118</v>
      </c>
      <c r="B146" s="5">
        <v>5</v>
      </c>
    </row>
    <row r="147" spans="1:2" x14ac:dyDescent="0.3">
      <c r="A147" s="4" t="s">
        <v>173</v>
      </c>
      <c r="B147" s="5">
        <v>5</v>
      </c>
    </row>
    <row r="148" spans="1:2" x14ac:dyDescent="0.3">
      <c r="A148" s="4" t="s">
        <v>302</v>
      </c>
      <c r="B148" s="5">
        <v>5</v>
      </c>
    </row>
    <row r="149" spans="1:2" x14ac:dyDescent="0.3">
      <c r="A149" s="4" t="s">
        <v>208</v>
      </c>
      <c r="B149" s="5">
        <v>5</v>
      </c>
    </row>
    <row r="150" spans="1:2" x14ac:dyDescent="0.3">
      <c r="A150" s="4" t="s">
        <v>77</v>
      </c>
      <c r="B150" s="5">
        <v>4</v>
      </c>
    </row>
    <row r="151" spans="1:2" x14ac:dyDescent="0.3">
      <c r="A151" s="4" t="s">
        <v>111</v>
      </c>
      <c r="B151" s="5">
        <v>4</v>
      </c>
    </row>
    <row r="152" spans="1:2" x14ac:dyDescent="0.3">
      <c r="A152" s="4" t="s">
        <v>294</v>
      </c>
      <c r="B152" s="5">
        <v>4</v>
      </c>
    </row>
    <row r="153" spans="1:2" x14ac:dyDescent="0.3">
      <c r="A153" s="4" t="s">
        <v>191</v>
      </c>
      <c r="B153" s="5">
        <v>4</v>
      </c>
    </row>
    <row r="154" spans="1:2" x14ac:dyDescent="0.3">
      <c r="A154" s="4" t="s">
        <v>89</v>
      </c>
      <c r="B154" s="5">
        <v>3</v>
      </c>
    </row>
    <row r="155" spans="1:2" x14ac:dyDescent="0.3">
      <c r="A155" s="4" t="s">
        <v>288</v>
      </c>
      <c r="B155" s="5">
        <v>3</v>
      </c>
    </row>
    <row r="156" spans="1:2" x14ac:dyDescent="0.3">
      <c r="A156" s="4" t="s">
        <v>138</v>
      </c>
      <c r="B156" s="5">
        <v>3</v>
      </c>
    </row>
    <row r="157" spans="1:2" x14ac:dyDescent="0.3">
      <c r="A157" s="4" t="s">
        <v>192</v>
      </c>
      <c r="B157" s="5">
        <v>3</v>
      </c>
    </row>
    <row r="158" spans="1:2" x14ac:dyDescent="0.3">
      <c r="A158" s="4" t="s">
        <v>279</v>
      </c>
      <c r="B158" s="5">
        <v>2</v>
      </c>
    </row>
    <row r="159" spans="1:2" x14ac:dyDescent="0.3">
      <c r="A159" s="4" t="s">
        <v>114</v>
      </c>
      <c r="B159" s="5">
        <v>2</v>
      </c>
    </row>
    <row r="160" spans="1:2" x14ac:dyDescent="0.3">
      <c r="A160" s="4" t="s">
        <v>115</v>
      </c>
      <c r="B160" s="5">
        <v>2</v>
      </c>
    </row>
    <row r="161" spans="1:2" x14ac:dyDescent="0.3">
      <c r="A161" s="4" t="s">
        <v>215</v>
      </c>
      <c r="B161" s="5">
        <v>2</v>
      </c>
    </row>
    <row r="162" spans="1:2" x14ac:dyDescent="0.3">
      <c r="A162" s="4" t="s">
        <v>28</v>
      </c>
      <c r="B162" s="5">
        <v>1</v>
      </c>
    </row>
    <row r="163" spans="1:2" x14ac:dyDescent="0.3">
      <c r="A163" s="4" t="s">
        <v>35</v>
      </c>
      <c r="B163" s="5">
        <v>1</v>
      </c>
    </row>
    <row r="164" spans="1:2" x14ac:dyDescent="0.3">
      <c r="A164" s="4" t="s">
        <v>286</v>
      </c>
      <c r="B164" s="5">
        <v>1</v>
      </c>
    </row>
    <row r="165" spans="1:2" x14ac:dyDescent="0.3">
      <c r="A165" s="4" t="s">
        <v>86</v>
      </c>
      <c r="B165" s="5">
        <v>1</v>
      </c>
    </row>
    <row r="166" spans="1:2" x14ac:dyDescent="0.3">
      <c r="A166" s="4" t="s">
        <v>293</v>
      </c>
      <c r="B166" s="5">
        <v>1</v>
      </c>
    </row>
    <row r="167" spans="1:2" x14ac:dyDescent="0.3">
      <c r="A167" s="4" t="s">
        <v>168</v>
      </c>
      <c r="B167" s="5">
        <v>1</v>
      </c>
    </row>
    <row r="168" spans="1:2" x14ac:dyDescent="0.3">
      <c r="A168" s="4" t="s">
        <v>298</v>
      </c>
      <c r="B168" s="5">
        <v>1</v>
      </c>
    </row>
    <row r="169" spans="1:2" x14ac:dyDescent="0.3">
      <c r="A169" s="4" t="s">
        <v>299</v>
      </c>
      <c r="B169" s="5">
        <v>1</v>
      </c>
    </row>
    <row r="170" spans="1:2" x14ac:dyDescent="0.3">
      <c r="A170" s="4" t="s">
        <v>300</v>
      </c>
      <c r="B170" s="5">
        <v>1</v>
      </c>
    </row>
    <row r="171" spans="1:2" x14ac:dyDescent="0.3">
      <c r="A171" s="4" t="s">
        <v>198</v>
      </c>
      <c r="B171" s="5">
        <v>1</v>
      </c>
    </row>
    <row r="172" spans="1:2" x14ac:dyDescent="0.3">
      <c r="A172" s="20" t="s">
        <v>266</v>
      </c>
      <c r="B172" s="22">
        <v>1</v>
      </c>
    </row>
  </sheetData>
  <sortState xmlns:xlrd2="http://schemas.microsoft.com/office/spreadsheetml/2017/richdata2" ref="A1:B172">
    <sortCondition descending="1" ref="B1:B172"/>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62"/>
  <sheetViews>
    <sheetView workbookViewId="0">
      <selection activeCell="K2" sqref="K2:K4"/>
    </sheetView>
  </sheetViews>
  <sheetFormatPr defaultRowHeight="14.4" x14ac:dyDescent="0.3"/>
  <cols>
    <col min="1" max="1" width="16.109375" customWidth="1"/>
    <col min="7" max="7" width="10.88671875" bestFit="1" customWidth="1"/>
    <col min="8" max="8" width="9.88671875" bestFit="1" customWidth="1"/>
    <col min="9" max="9" width="10.88671875" bestFit="1" customWidth="1"/>
  </cols>
  <sheetData>
    <row r="1" spans="1:12" x14ac:dyDescent="0.3">
      <c r="F1" s="13"/>
      <c r="G1" s="13" t="s">
        <v>250</v>
      </c>
      <c r="H1" s="13" t="s">
        <v>251</v>
      </c>
      <c r="I1" s="13" t="s">
        <v>1</v>
      </c>
    </row>
    <row r="2" spans="1:12" x14ac:dyDescent="0.3">
      <c r="F2" s="14" t="s">
        <v>4</v>
      </c>
      <c r="G2" s="17">
        <v>67839</v>
      </c>
      <c r="H2" s="17">
        <v>59373</v>
      </c>
      <c r="I2" s="17">
        <v>127212</v>
      </c>
      <c r="J2" s="14" t="s">
        <v>4</v>
      </c>
      <c r="K2" s="17">
        <v>127212</v>
      </c>
      <c r="L2" s="17"/>
    </row>
    <row r="3" spans="1:12" x14ac:dyDescent="0.3">
      <c r="F3" s="14" t="s">
        <v>130</v>
      </c>
      <c r="G3" s="17">
        <v>7617</v>
      </c>
      <c r="H3" s="17">
        <v>5638</v>
      </c>
      <c r="I3" s="17">
        <v>13255</v>
      </c>
      <c r="J3" t="s">
        <v>281</v>
      </c>
      <c r="K3" s="2">
        <f>I13-K2</f>
        <v>82041</v>
      </c>
    </row>
    <row r="4" spans="1:12" x14ac:dyDescent="0.3">
      <c r="F4" s="14" t="s">
        <v>12</v>
      </c>
      <c r="G4" s="17">
        <v>4160</v>
      </c>
      <c r="H4" s="17">
        <v>3913</v>
      </c>
      <c r="I4" s="17">
        <v>8073</v>
      </c>
      <c r="K4" s="2">
        <f>SUM(K2:K3)</f>
        <v>209253</v>
      </c>
    </row>
    <row r="5" spans="1:12" ht="28.8" x14ac:dyDescent="0.3">
      <c r="F5" s="14" t="s">
        <v>9</v>
      </c>
      <c r="G5" s="17">
        <v>3399</v>
      </c>
      <c r="H5" s="17">
        <v>3777</v>
      </c>
      <c r="I5" s="17">
        <v>7176</v>
      </c>
    </row>
    <row r="6" spans="1:12" ht="28.8" x14ac:dyDescent="0.3">
      <c r="F6" s="14" t="s">
        <v>25</v>
      </c>
      <c r="G6" s="17">
        <v>2288</v>
      </c>
      <c r="H6" s="17">
        <v>519</v>
      </c>
      <c r="I6" s="17">
        <v>2807</v>
      </c>
    </row>
    <row r="7" spans="1:12" x14ac:dyDescent="0.3">
      <c r="F7" s="14" t="s">
        <v>96</v>
      </c>
      <c r="G7" s="17">
        <v>2016</v>
      </c>
      <c r="H7" s="17">
        <v>627</v>
      </c>
      <c r="I7" s="17">
        <v>2643</v>
      </c>
    </row>
    <row r="8" spans="1:12" ht="28.8" x14ac:dyDescent="0.3">
      <c r="F8" s="14" t="s">
        <v>252</v>
      </c>
      <c r="G8" s="17">
        <v>1058</v>
      </c>
      <c r="H8" s="17">
        <v>1459</v>
      </c>
      <c r="I8" s="17">
        <v>2517</v>
      </c>
    </row>
    <row r="9" spans="1:12" x14ac:dyDescent="0.3">
      <c r="F9" s="14" t="s">
        <v>184</v>
      </c>
      <c r="G9" s="17">
        <v>1735</v>
      </c>
      <c r="H9" s="17">
        <v>710</v>
      </c>
      <c r="I9" s="17">
        <v>2445</v>
      </c>
    </row>
    <row r="10" spans="1:12" x14ac:dyDescent="0.3">
      <c r="F10" s="14" t="s">
        <v>158</v>
      </c>
      <c r="G10" s="17">
        <v>1123</v>
      </c>
      <c r="H10" s="17">
        <v>1176</v>
      </c>
      <c r="I10" s="17">
        <v>2299</v>
      </c>
    </row>
    <row r="11" spans="1:12" x14ac:dyDescent="0.3">
      <c r="F11" s="14" t="s">
        <v>161</v>
      </c>
      <c r="G11" s="17">
        <v>1002</v>
      </c>
      <c r="H11" s="17">
        <v>1262</v>
      </c>
      <c r="I11" s="17">
        <v>2264</v>
      </c>
    </row>
    <row r="12" spans="1:12" ht="28.8" x14ac:dyDescent="0.3">
      <c r="A12" s="14" t="s">
        <v>47</v>
      </c>
      <c r="B12" s="15">
        <v>1075</v>
      </c>
      <c r="C12" s="15">
        <v>1110</v>
      </c>
      <c r="D12" s="15">
        <v>2185</v>
      </c>
      <c r="F12" s="14" t="s">
        <v>281</v>
      </c>
      <c r="G12" s="1">
        <f>G13-SUM(G2:G11)</f>
        <v>19647</v>
      </c>
      <c r="H12" s="1">
        <f>H13-SUM(H2:H11)</f>
        <v>18915</v>
      </c>
      <c r="I12" s="1">
        <f>I13-SUM(I2:I11)</f>
        <v>38562</v>
      </c>
      <c r="J12" s="2"/>
    </row>
    <row r="13" spans="1:12" x14ac:dyDescent="0.3">
      <c r="A13" s="14" t="s">
        <v>99</v>
      </c>
      <c r="B13" s="15">
        <v>1159</v>
      </c>
      <c r="C13" s="14">
        <v>916</v>
      </c>
      <c r="D13" s="15">
        <v>2075</v>
      </c>
      <c r="F13" s="14" t="s">
        <v>1</v>
      </c>
      <c r="G13" s="1">
        <v>111884</v>
      </c>
      <c r="H13" s="1">
        <v>97369</v>
      </c>
      <c r="I13" s="1">
        <v>209253</v>
      </c>
    </row>
    <row r="14" spans="1:12" ht="28.8" x14ac:dyDescent="0.3">
      <c r="A14" s="14" t="s">
        <v>253</v>
      </c>
      <c r="B14" s="14">
        <v>966</v>
      </c>
      <c r="C14" s="14">
        <v>708</v>
      </c>
      <c r="D14" s="15">
        <v>1674</v>
      </c>
      <c r="I14" s="2"/>
    </row>
    <row r="15" spans="1:12" x14ac:dyDescent="0.3">
      <c r="A15" s="14" t="s">
        <v>160</v>
      </c>
      <c r="B15" s="14">
        <v>754</v>
      </c>
      <c r="C15" s="14">
        <v>919</v>
      </c>
      <c r="D15" s="15">
        <v>1673</v>
      </c>
    </row>
    <row r="16" spans="1:12" x14ac:dyDescent="0.3">
      <c r="A16" s="14" t="s">
        <v>180</v>
      </c>
      <c r="B16" s="14">
        <v>887</v>
      </c>
      <c r="C16" s="14">
        <v>611</v>
      </c>
      <c r="D16" s="15">
        <v>1498</v>
      </c>
    </row>
    <row r="17" spans="1:4" x14ac:dyDescent="0.3">
      <c r="A17" s="14" t="s">
        <v>76</v>
      </c>
      <c r="B17" s="14">
        <v>711</v>
      </c>
      <c r="C17" s="14">
        <v>762</v>
      </c>
      <c r="D17" s="15">
        <v>1473</v>
      </c>
    </row>
    <row r="18" spans="1:4" x14ac:dyDescent="0.3">
      <c r="A18" s="14" t="s">
        <v>80</v>
      </c>
      <c r="B18" s="14">
        <v>572</v>
      </c>
      <c r="C18" s="14">
        <v>600</v>
      </c>
      <c r="D18" s="15">
        <v>1172</v>
      </c>
    </row>
    <row r="19" spans="1:4" x14ac:dyDescent="0.3">
      <c r="A19" s="14" t="s">
        <v>254</v>
      </c>
      <c r="B19" s="14">
        <v>532</v>
      </c>
      <c r="C19" s="14">
        <v>538</v>
      </c>
      <c r="D19" s="15">
        <v>1070</v>
      </c>
    </row>
    <row r="20" spans="1:4" x14ac:dyDescent="0.3">
      <c r="A20" s="14" t="s">
        <v>159</v>
      </c>
      <c r="B20" s="14">
        <v>529</v>
      </c>
      <c r="C20" s="14">
        <v>415</v>
      </c>
      <c r="D20" s="14">
        <v>944</v>
      </c>
    </row>
    <row r="21" spans="1:4" x14ac:dyDescent="0.3">
      <c r="A21" s="14" t="s">
        <v>97</v>
      </c>
      <c r="B21" s="14">
        <v>511</v>
      </c>
      <c r="C21" s="14">
        <v>433</v>
      </c>
      <c r="D21" s="14">
        <v>944</v>
      </c>
    </row>
    <row r="22" spans="1:4" x14ac:dyDescent="0.3">
      <c r="A22" s="14" t="s">
        <v>179</v>
      </c>
      <c r="B22" s="14">
        <v>590</v>
      </c>
      <c r="C22" s="14">
        <v>344</v>
      </c>
      <c r="D22" s="14">
        <v>934</v>
      </c>
    </row>
    <row r="23" spans="1:4" x14ac:dyDescent="0.3">
      <c r="A23" s="14" t="s">
        <v>94</v>
      </c>
      <c r="B23" s="14">
        <v>465</v>
      </c>
      <c r="C23" s="14">
        <v>386</v>
      </c>
      <c r="D23" s="14">
        <v>851</v>
      </c>
    </row>
    <row r="24" spans="1:4" x14ac:dyDescent="0.3">
      <c r="A24" s="14" t="s">
        <v>31</v>
      </c>
      <c r="B24" s="14">
        <v>405</v>
      </c>
      <c r="C24" s="14">
        <v>367</v>
      </c>
      <c r="D24" s="14">
        <v>772</v>
      </c>
    </row>
    <row r="25" spans="1:4" x14ac:dyDescent="0.3">
      <c r="A25" s="14" t="s">
        <v>195</v>
      </c>
      <c r="B25" s="14">
        <v>433</v>
      </c>
      <c r="C25" s="14">
        <v>317</v>
      </c>
      <c r="D25" s="14">
        <v>750</v>
      </c>
    </row>
    <row r="26" spans="1:4" x14ac:dyDescent="0.3">
      <c r="A26" s="14" t="s">
        <v>145</v>
      </c>
      <c r="B26" s="14">
        <v>315</v>
      </c>
      <c r="C26" s="14">
        <v>426</v>
      </c>
      <c r="D26" s="14">
        <v>741</v>
      </c>
    </row>
    <row r="27" spans="1:4" x14ac:dyDescent="0.3">
      <c r="A27" s="14" t="s">
        <v>172</v>
      </c>
      <c r="B27" s="14">
        <v>437</v>
      </c>
      <c r="C27" s="14">
        <v>300</v>
      </c>
      <c r="D27" s="14">
        <v>737</v>
      </c>
    </row>
    <row r="28" spans="1:4" x14ac:dyDescent="0.3">
      <c r="A28" s="14" t="s">
        <v>65</v>
      </c>
      <c r="B28" s="14">
        <v>316</v>
      </c>
      <c r="C28" s="14">
        <v>387</v>
      </c>
      <c r="D28" s="14">
        <v>703</v>
      </c>
    </row>
    <row r="29" spans="1:4" x14ac:dyDescent="0.3">
      <c r="A29" s="14" t="s">
        <v>153</v>
      </c>
      <c r="B29" s="14">
        <v>485</v>
      </c>
      <c r="C29" s="14">
        <v>216</v>
      </c>
      <c r="D29" s="14">
        <v>701</v>
      </c>
    </row>
    <row r="30" spans="1:4" x14ac:dyDescent="0.3">
      <c r="A30" s="14" t="s">
        <v>27</v>
      </c>
      <c r="B30" s="14">
        <v>371</v>
      </c>
      <c r="C30" s="14">
        <v>247</v>
      </c>
      <c r="D30" s="14">
        <v>618</v>
      </c>
    </row>
    <row r="31" spans="1:4" x14ac:dyDescent="0.3">
      <c r="A31" s="14" t="s">
        <v>107</v>
      </c>
      <c r="B31" s="14">
        <v>253</v>
      </c>
      <c r="C31" s="14">
        <v>311</v>
      </c>
      <c r="D31" s="14">
        <v>564</v>
      </c>
    </row>
    <row r="32" spans="1:4" ht="28.8" x14ac:dyDescent="0.3">
      <c r="A32" s="14" t="s">
        <v>255</v>
      </c>
      <c r="B32" s="14">
        <v>320</v>
      </c>
      <c r="C32" s="14">
        <v>241</v>
      </c>
      <c r="D32" s="14">
        <v>561</v>
      </c>
    </row>
    <row r="33" spans="1:4" ht="28.8" x14ac:dyDescent="0.3">
      <c r="A33" s="14" t="s">
        <v>256</v>
      </c>
      <c r="B33" s="14">
        <v>370</v>
      </c>
      <c r="C33" s="14">
        <v>182</v>
      </c>
      <c r="D33" s="14">
        <v>552</v>
      </c>
    </row>
    <row r="34" spans="1:4" x14ac:dyDescent="0.3">
      <c r="A34" s="14" t="s">
        <v>163</v>
      </c>
      <c r="B34" s="14">
        <v>248</v>
      </c>
      <c r="C34" s="14">
        <v>299</v>
      </c>
      <c r="D34" s="14">
        <v>547</v>
      </c>
    </row>
    <row r="35" spans="1:4" x14ac:dyDescent="0.3">
      <c r="A35" s="14" t="s">
        <v>257</v>
      </c>
      <c r="B35" s="14">
        <v>218</v>
      </c>
      <c r="C35" s="14">
        <v>317</v>
      </c>
      <c r="D35" s="14">
        <v>535</v>
      </c>
    </row>
    <row r="36" spans="1:4" x14ac:dyDescent="0.3">
      <c r="A36" s="14" t="s">
        <v>54</v>
      </c>
      <c r="B36" s="14">
        <v>223</v>
      </c>
      <c r="C36" s="14">
        <v>299</v>
      </c>
      <c r="D36" s="14">
        <v>522</v>
      </c>
    </row>
    <row r="37" spans="1:4" x14ac:dyDescent="0.3">
      <c r="A37" s="14" t="s">
        <v>258</v>
      </c>
      <c r="B37" s="14">
        <v>279</v>
      </c>
      <c r="C37" s="14">
        <v>226</v>
      </c>
      <c r="D37" s="14">
        <v>505</v>
      </c>
    </row>
    <row r="38" spans="1:4" x14ac:dyDescent="0.3">
      <c r="A38" s="14" t="s">
        <v>259</v>
      </c>
      <c r="B38" s="14">
        <v>290</v>
      </c>
      <c r="C38" s="14">
        <v>179</v>
      </c>
      <c r="D38" s="14">
        <v>469</v>
      </c>
    </row>
    <row r="39" spans="1:4" x14ac:dyDescent="0.3">
      <c r="A39" s="14" t="s">
        <v>82</v>
      </c>
      <c r="B39" s="14">
        <v>239</v>
      </c>
      <c r="C39" s="14">
        <v>216</v>
      </c>
      <c r="D39" s="14">
        <v>455</v>
      </c>
    </row>
    <row r="40" spans="1:4" x14ac:dyDescent="0.3">
      <c r="A40" s="14" t="s">
        <v>29</v>
      </c>
      <c r="B40" s="14">
        <v>232</v>
      </c>
      <c r="C40" s="14">
        <v>223</v>
      </c>
      <c r="D40" s="14">
        <v>455</v>
      </c>
    </row>
    <row r="41" spans="1:4" x14ac:dyDescent="0.3">
      <c r="A41" s="14" t="s">
        <v>26</v>
      </c>
      <c r="B41" s="14">
        <v>230</v>
      </c>
      <c r="C41" s="14">
        <v>217</v>
      </c>
      <c r="D41" s="14">
        <v>447</v>
      </c>
    </row>
    <row r="42" spans="1:4" x14ac:dyDescent="0.3">
      <c r="A42" s="14" t="s">
        <v>149</v>
      </c>
      <c r="B42" s="14">
        <v>130</v>
      </c>
      <c r="C42" s="14">
        <v>291</v>
      </c>
      <c r="D42" s="14">
        <v>421</v>
      </c>
    </row>
    <row r="43" spans="1:4" x14ac:dyDescent="0.3">
      <c r="A43" s="14" t="s">
        <v>171</v>
      </c>
      <c r="B43" s="14">
        <v>202</v>
      </c>
      <c r="C43" s="14">
        <v>182</v>
      </c>
      <c r="D43" s="14">
        <v>384</v>
      </c>
    </row>
    <row r="44" spans="1:4" x14ac:dyDescent="0.3">
      <c r="A44" s="14" t="s">
        <v>260</v>
      </c>
      <c r="B44" s="14">
        <v>67</v>
      </c>
      <c r="C44" s="14">
        <v>316</v>
      </c>
      <c r="D44" s="14">
        <v>383</v>
      </c>
    </row>
    <row r="45" spans="1:4" x14ac:dyDescent="0.3">
      <c r="A45" s="14" t="s">
        <v>45</v>
      </c>
      <c r="B45" s="14">
        <v>109</v>
      </c>
      <c r="C45" s="14">
        <v>269</v>
      </c>
      <c r="D45" s="14">
        <v>378</v>
      </c>
    </row>
    <row r="46" spans="1:4" x14ac:dyDescent="0.3">
      <c r="A46" s="14" t="s">
        <v>72</v>
      </c>
      <c r="B46" s="14">
        <v>225</v>
      </c>
      <c r="C46" s="14">
        <v>141</v>
      </c>
      <c r="D46" s="14">
        <v>366</v>
      </c>
    </row>
    <row r="47" spans="1:4" x14ac:dyDescent="0.3">
      <c r="A47" s="14" t="s">
        <v>112</v>
      </c>
      <c r="B47" s="14">
        <v>168</v>
      </c>
      <c r="C47" s="14">
        <v>170</v>
      </c>
      <c r="D47" s="14">
        <v>338</v>
      </c>
    </row>
    <row r="48" spans="1:4" ht="28.8" x14ac:dyDescent="0.3">
      <c r="A48" s="14" t="s">
        <v>261</v>
      </c>
      <c r="B48" s="14">
        <v>168</v>
      </c>
      <c r="C48" s="14">
        <v>160</v>
      </c>
      <c r="D48" s="14">
        <v>328</v>
      </c>
    </row>
    <row r="49" spans="1:4" x14ac:dyDescent="0.3">
      <c r="A49" s="14" t="s">
        <v>188</v>
      </c>
      <c r="B49" s="14">
        <v>69</v>
      </c>
      <c r="C49" s="14">
        <v>250</v>
      </c>
      <c r="D49" s="14">
        <v>319</v>
      </c>
    </row>
    <row r="50" spans="1:4" x14ac:dyDescent="0.3">
      <c r="A50" s="14" t="s">
        <v>49</v>
      </c>
      <c r="B50" s="14">
        <v>136</v>
      </c>
      <c r="C50" s="14">
        <v>177</v>
      </c>
      <c r="D50" s="14">
        <v>313</v>
      </c>
    </row>
    <row r="51" spans="1:4" x14ac:dyDescent="0.3">
      <c r="A51" s="14" t="s">
        <v>67</v>
      </c>
      <c r="B51" s="14">
        <v>207</v>
      </c>
      <c r="C51" s="14">
        <v>84</v>
      </c>
      <c r="D51" s="14">
        <v>291</v>
      </c>
    </row>
    <row r="52" spans="1:4" x14ac:dyDescent="0.3">
      <c r="A52" s="14" t="s">
        <v>90</v>
      </c>
      <c r="B52" s="14">
        <v>110</v>
      </c>
      <c r="C52" s="14">
        <v>154</v>
      </c>
      <c r="D52" s="14">
        <v>264</v>
      </c>
    </row>
    <row r="53" spans="1:4" x14ac:dyDescent="0.3">
      <c r="A53" s="14" t="s">
        <v>182</v>
      </c>
      <c r="B53" s="14">
        <v>150</v>
      </c>
      <c r="C53" s="14">
        <v>114</v>
      </c>
      <c r="D53" s="14">
        <v>264</v>
      </c>
    </row>
    <row r="54" spans="1:4" x14ac:dyDescent="0.3">
      <c r="A54" s="14" t="s">
        <v>262</v>
      </c>
      <c r="B54" s="14">
        <v>92</v>
      </c>
      <c r="C54" s="14">
        <v>155</v>
      </c>
      <c r="D54" s="14">
        <v>247</v>
      </c>
    </row>
    <row r="55" spans="1:4" x14ac:dyDescent="0.3">
      <c r="A55" s="14" t="s">
        <v>79</v>
      </c>
      <c r="B55" s="14">
        <v>132</v>
      </c>
      <c r="C55" s="14">
        <v>114</v>
      </c>
      <c r="D55" s="14">
        <v>246</v>
      </c>
    </row>
    <row r="56" spans="1:4" x14ac:dyDescent="0.3">
      <c r="A56" s="14" t="s">
        <v>141</v>
      </c>
      <c r="B56" s="14">
        <v>112</v>
      </c>
      <c r="C56" s="14">
        <v>113</v>
      </c>
      <c r="D56" s="14">
        <v>225</v>
      </c>
    </row>
    <row r="57" spans="1:4" x14ac:dyDescent="0.3">
      <c r="A57" s="14" t="s">
        <v>189</v>
      </c>
      <c r="B57" s="14">
        <v>117</v>
      </c>
      <c r="C57" s="14">
        <v>107</v>
      </c>
      <c r="D57" s="14">
        <v>224</v>
      </c>
    </row>
    <row r="58" spans="1:4" x14ac:dyDescent="0.3">
      <c r="A58" s="14" t="s">
        <v>175</v>
      </c>
      <c r="B58" s="14">
        <v>120</v>
      </c>
      <c r="C58" s="14">
        <v>86</v>
      </c>
      <c r="D58" s="14">
        <v>206</v>
      </c>
    </row>
    <row r="59" spans="1:4" ht="28.8" x14ac:dyDescent="0.3">
      <c r="A59" s="14" t="s">
        <v>64</v>
      </c>
      <c r="B59" s="14">
        <v>91</v>
      </c>
      <c r="C59" s="14">
        <v>113</v>
      </c>
      <c r="D59" s="14">
        <v>204</v>
      </c>
    </row>
    <row r="60" spans="1:4" x14ac:dyDescent="0.3">
      <c r="A60" s="14" t="s">
        <v>181</v>
      </c>
      <c r="B60" s="14">
        <v>89</v>
      </c>
      <c r="C60" s="14">
        <v>105</v>
      </c>
      <c r="D60" s="14">
        <v>194</v>
      </c>
    </row>
    <row r="61" spans="1:4" x14ac:dyDescent="0.3">
      <c r="A61" s="14" t="s">
        <v>263</v>
      </c>
      <c r="B61" s="14">
        <v>76</v>
      </c>
      <c r="C61" s="14">
        <v>111</v>
      </c>
      <c r="D61" s="14">
        <v>187</v>
      </c>
    </row>
    <row r="62" spans="1:4" x14ac:dyDescent="0.3">
      <c r="A62" s="14" t="s">
        <v>66</v>
      </c>
      <c r="B62" s="14">
        <v>86</v>
      </c>
      <c r="C62" s="14">
        <v>101</v>
      </c>
      <c r="D62" s="14">
        <v>187</v>
      </c>
    </row>
    <row r="63" spans="1:4" ht="28.8" x14ac:dyDescent="0.3">
      <c r="A63" s="14" t="s">
        <v>264</v>
      </c>
      <c r="B63" s="14">
        <v>64</v>
      </c>
      <c r="C63" s="14">
        <v>122</v>
      </c>
      <c r="D63" s="14">
        <v>186</v>
      </c>
    </row>
    <row r="64" spans="1:4" ht="28.8" x14ac:dyDescent="0.3">
      <c r="A64" s="14" t="s">
        <v>204</v>
      </c>
      <c r="B64" s="14">
        <v>91</v>
      </c>
      <c r="C64" s="14">
        <v>90</v>
      </c>
      <c r="D64" s="14">
        <v>181</v>
      </c>
    </row>
    <row r="65" spans="1:4" x14ac:dyDescent="0.3">
      <c r="A65" s="14" t="s">
        <v>178</v>
      </c>
      <c r="B65" s="14">
        <v>130</v>
      </c>
      <c r="C65" s="14">
        <v>51</v>
      </c>
      <c r="D65" s="14">
        <v>181</v>
      </c>
    </row>
    <row r="66" spans="1:4" x14ac:dyDescent="0.3">
      <c r="A66" s="14" t="s">
        <v>100</v>
      </c>
      <c r="B66" s="14">
        <v>83</v>
      </c>
      <c r="C66" s="14">
        <v>93</v>
      </c>
      <c r="D66" s="14">
        <v>176</v>
      </c>
    </row>
    <row r="67" spans="1:4" x14ac:dyDescent="0.3">
      <c r="A67" s="14" t="s">
        <v>53</v>
      </c>
      <c r="B67" s="14">
        <v>97</v>
      </c>
      <c r="C67" s="14">
        <v>75</v>
      </c>
      <c r="D67" s="14">
        <v>172</v>
      </c>
    </row>
    <row r="68" spans="1:4" x14ac:dyDescent="0.3">
      <c r="A68" s="14" t="s">
        <v>70</v>
      </c>
      <c r="B68" s="14">
        <v>122</v>
      </c>
      <c r="C68" s="14">
        <v>41</v>
      </c>
      <c r="D68" s="14">
        <v>163</v>
      </c>
    </row>
    <row r="69" spans="1:4" x14ac:dyDescent="0.3">
      <c r="A69" s="14" t="s">
        <v>150</v>
      </c>
      <c r="B69" s="14">
        <v>76</v>
      </c>
      <c r="C69" s="14">
        <v>86</v>
      </c>
      <c r="D69" s="14">
        <v>162</v>
      </c>
    </row>
    <row r="70" spans="1:4" x14ac:dyDescent="0.3">
      <c r="A70" s="14" t="s">
        <v>55</v>
      </c>
      <c r="B70" s="14">
        <v>59</v>
      </c>
      <c r="C70" s="14">
        <v>88</v>
      </c>
      <c r="D70" s="14">
        <v>147</v>
      </c>
    </row>
    <row r="71" spans="1:4" x14ac:dyDescent="0.3">
      <c r="A71" s="14" t="s">
        <v>117</v>
      </c>
      <c r="B71" s="14">
        <v>88</v>
      </c>
      <c r="C71" s="14">
        <v>48</v>
      </c>
      <c r="D71" s="14">
        <v>136</v>
      </c>
    </row>
    <row r="72" spans="1:4" x14ac:dyDescent="0.3">
      <c r="A72" s="14" t="s">
        <v>118</v>
      </c>
      <c r="B72" s="14">
        <v>80</v>
      </c>
      <c r="C72" s="14">
        <v>51</v>
      </c>
      <c r="D72" s="14">
        <v>131</v>
      </c>
    </row>
    <row r="73" spans="1:4" x14ac:dyDescent="0.3">
      <c r="A73" s="14" t="s">
        <v>265</v>
      </c>
      <c r="B73" s="14">
        <v>49</v>
      </c>
      <c r="C73" s="14">
        <v>79</v>
      </c>
      <c r="D73" s="14">
        <v>128</v>
      </c>
    </row>
    <row r="74" spans="1:4" x14ac:dyDescent="0.3">
      <c r="A74" s="14" t="s">
        <v>157</v>
      </c>
      <c r="B74" s="14">
        <v>41</v>
      </c>
      <c r="C74" s="14">
        <v>86</v>
      </c>
      <c r="D74" s="14">
        <v>127</v>
      </c>
    </row>
    <row r="75" spans="1:4" x14ac:dyDescent="0.3">
      <c r="A75" s="14" t="s">
        <v>266</v>
      </c>
      <c r="B75" s="14">
        <v>51</v>
      </c>
      <c r="C75" s="14">
        <v>76</v>
      </c>
      <c r="D75" s="14">
        <v>127</v>
      </c>
    </row>
    <row r="76" spans="1:4" x14ac:dyDescent="0.3">
      <c r="A76" s="14" t="s">
        <v>33</v>
      </c>
      <c r="B76" s="14">
        <v>49</v>
      </c>
      <c r="C76" s="14">
        <v>67</v>
      </c>
      <c r="D76" s="14">
        <v>116</v>
      </c>
    </row>
    <row r="77" spans="1:4" x14ac:dyDescent="0.3">
      <c r="A77" s="14" t="s">
        <v>78</v>
      </c>
      <c r="B77" s="14">
        <v>78</v>
      </c>
      <c r="C77" s="14">
        <v>36</v>
      </c>
      <c r="D77" s="14">
        <v>114</v>
      </c>
    </row>
    <row r="78" spans="1:4" x14ac:dyDescent="0.3">
      <c r="A78" s="14" t="s">
        <v>267</v>
      </c>
      <c r="B78" s="14">
        <v>36</v>
      </c>
      <c r="C78" s="14">
        <v>76</v>
      </c>
      <c r="D78" s="14">
        <v>112</v>
      </c>
    </row>
    <row r="79" spans="1:4" x14ac:dyDescent="0.3">
      <c r="A79" s="14" t="s">
        <v>60</v>
      </c>
      <c r="B79" s="14">
        <v>43</v>
      </c>
      <c r="C79" s="14">
        <v>64</v>
      </c>
      <c r="D79" s="14">
        <v>107</v>
      </c>
    </row>
    <row r="80" spans="1:4" x14ac:dyDescent="0.3">
      <c r="A80" s="14" t="s">
        <v>36</v>
      </c>
      <c r="B80" s="14">
        <v>67</v>
      </c>
      <c r="C80" s="14">
        <v>40</v>
      </c>
      <c r="D80" s="14">
        <v>107</v>
      </c>
    </row>
    <row r="81" spans="1:4" x14ac:dyDescent="0.3">
      <c r="A81" s="14" t="s">
        <v>109</v>
      </c>
      <c r="B81" s="14">
        <v>26</v>
      </c>
      <c r="C81" s="14">
        <v>80</v>
      </c>
      <c r="D81" s="14">
        <v>106</v>
      </c>
    </row>
    <row r="82" spans="1:4" x14ac:dyDescent="0.3">
      <c r="A82" s="14" t="s">
        <v>98</v>
      </c>
      <c r="B82" s="14">
        <v>64</v>
      </c>
      <c r="C82" s="14">
        <v>40</v>
      </c>
      <c r="D82" s="14">
        <v>104</v>
      </c>
    </row>
    <row r="83" spans="1:4" x14ac:dyDescent="0.3">
      <c r="A83" s="14" t="s">
        <v>95</v>
      </c>
      <c r="B83" s="14">
        <v>24</v>
      </c>
      <c r="C83" s="14">
        <v>73</v>
      </c>
      <c r="D83" s="14">
        <v>97</v>
      </c>
    </row>
    <row r="84" spans="1:4" x14ac:dyDescent="0.3">
      <c r="A84" s="14" t="s">
        <v>121</v>
      </c>
      <c r="B84" s="14">
        <v>33</v>
      </c>
      <c r="C84" s="14">
        <v>60</v>
      </c>
      <c r="D84" s="14">
        <v>93</v>
      </c>
    </row>
    <row r="85" spans="1:4" x14ac:dyDescent="0.3">
      <c r="A85" s="14" t="s">
        <v>268</v>
      </c>
      <c r="B85" s="14">
        <v>59</v>
      </c>
      <c r="C85" s="14">
        <v>34</v>
      </c>
      <c r="D85" s="14">
        <v>93</v>
      </c>
    </row>
    <row r="86" spans="1:4" x14ac:dyDescent="0.3">
      <c r="A86" s="14" t="s">
        <v>113</v>
      </c>
      <c r="B86" s="14">
        <v>39</v>
      </c>
      <c r="C86" s="14">
        <v>50</v>
      </c>
      <c r="D86" s="14">
        <v>89</v>
      </c>
    </row>
    <row r="87" spans="1:4" x14ac:dyDescent="0.3">
      <c r="A87" s="14" t="s">
        <v>136</v>
      </c>
      <c r="B87" s="14">
        <v>25</v>
      </c>
      <c r="C87" s="14">
        <v>53</v>
      </c>
      <c r="D87" s="14">
        <v>78</v>
      </c>
    </row>
    <row r="88" spans="1:4" x14ac:dyDescent="0.3">
      <c r="A88" s="14" t="s">
        <v>133</v>
      </c>
      <c r="B88" s="14">
        <v>20</v>
      </c>
      <c r="C88" s="14">
        <v>56</v>
      </c>
      <c r="D88" s="14">
        <v>76</v>
      </c>
    </row>
    <row r="89" spans="1:4" x14ac:dyDescent="0.3">
      <c r="A89" s="14" t="s">
        <v>209</v>
      </c>
      <c r="B89" s="14">
        <v>36</v>
      </c>
      <c r="C89" s="14">
        <v>40</v>
      </c>
      <c r="D89" s="14">
        <v>76</v>
      </c>
    </row>
    <row r="90" spans="1:4" x14ac:dyDescent="0.3">
      <c r="A90" s="14" t="s">
        <v>202</v>
      </c>
      <c r="B90" s="14">
        <v>24</v>
      </c>
      <c r="C90" s="14">
        <v>49</v>
      </c>
      <c r="D90" s="14">
        <v>73</v>
      </c>
    </row>
    <row r="91" spans="1:4" x14ac:dyDescent="0.3">
      <c r="A91" s="14" t="s">
        <v>105</v>
      </c>
      <c r="B91" s="14">
        <v>46</v>
      </c>
      <c r="C91" s="14">
        <v>27</v>
      </c>
      <c r="D91" s="14">
        <v>73</v>
      </c>
    </row>
    <row r="92" spans="1:4" x14ac:dyDescent="0.3">
      <c r="A92" s="14" t="s">
        <v>144</v>
      </c>
      <c r="B92" s="14">
        <v>45</v>
      </c>
      <c r="C92" s="14">
        <v>28</v>
      </c>
      <c r="D92" s="14">
        <v>73</v>
      </c>
    </row>
    <row r="93" spans="1:4" x14ac:dyDescent="0.3">
      <c r="A93" s="14" t="s">
        <v>128</v>
      </c>
      <c r="B93" s="14">
        <v>33</v>
      </c>
      <c r="C93" s="14">
        <v>38</v>
      </c>
      <c r="D93" s="14">
        <v>71</v>
      </c>
    </row>
    <row r="94" spans="1:4" x14ac:dyDescent="0.3">
      <c r="A94" s="14" t="s">
        <v>57</v>
      </c>
      <c r="B94" s="14">
        <v>37</v>
      </c>
      <c r="C94" s="14">
        <v>33</v>
      </c>
      <c r="D94" s="14">
        <v>70</v>
      </c>
    </row>
    <row r="95" spans="1:4" x14ac:dyDescent="0.3">
      <c r="A95" s="14" t="s">
        <v>134</v>
      </c>
      <c r="B95" s="14">
        <v>27</v>
      </c>
      <c r="C95" s="14">
        <v>42</v>
      </c>
      <c r="D95" s="14">
        <v>69</v>
      </c>
    </row>
    <row r="96" spans="1:4" x14ac:dyDescent="0.3">
      <c r="A96" s="14" t="s">
        <v>92</v>
      </c>
      <c r="B96" s="14">
        <v>42</v>
      </c>
      <c r="C96" s="14">
        <v>24</v>
      </c>
      <c r="D96" s="14">
        <v>66</v>
      </c>
    </row>
    <row r="97" spans="1:4" x14ac:dyDescent="0.3">
      <c r="A97" s="14" t="s">
        <v>269</v>
      </c>
      <c r="B97" s="14">
        <v>40</v>
      </c>
      <c r="C97" s="14">
        <v>26</v>
      </c>
      <c r="D97" s="14">
        <v>66</v>
      </c>
    </row>
    <row r="98" spans="1:4" x14ac:dyDescent="0.3">
      <c r="A98" s="14" t="s">
        <v>116</v>
      </c>
      <c r="B98" s="14">
        <v>16</v>
      </c>
      <c r="C98" s="14">
        <v>44</v>
      </c>
      <c r="D98" s="14">
        <v>60</v>
      </c>
    </row>
    <row r="99" spans="1:4" x14ac:dyDescent="0.3">
      <c r="A99" s="14" t="s">
        <v>88</v>
      </c>
      <c r="B99" s="14">
        <v>28</v>
      </c>
      <c r="C99" s="14">
        <v>28</v>
      </c>
      <c r="D99" s="14">
        <v>56</v>
      </c>
    </row>
    <row r="100" spans="1:4" x14ac:dyDescent="0.3">
      <c r="A100" s="14" t="s">
        <v>101</v>
      </c>
      <c r="B100" s="14">
        <v>35</v>
      </c>
      <c r="C100" s="14">
        <v>21</v>
      </c>
      <c r="D100" s="14">
        <v>56</v>
      </c>
    </row>
    <row r="101" spans="1:4" x14ac:dyDescent="0.3">
      <c r="A101" s="14" t="s">
        <v>187</v>
      </c>
      <c r="B101" s="14">
        <v>25</v>
      </c>
      <c r="C101" s="14">
        <v>27</v>
      </c>
      <c r="D101" s="14">
        <v>52</v>
      </c>
    </row>
    <row r="102" spans="1:4" x14ac:dyDescent="0.3">
      <c r="A102" s="14" t="s">
        <v>63</v>
      </c>
      <c r="B102" s="14">
        <v>22</v>
      </c>
      <c r="C102" s="14">
        <v>29</v>
      </c>
      <c r="D102" s="14">
        <v>51</v>
      </c>
    </row>
    <row r="103" spans="1:4" x14ac:dyDescent="0.3">
      <c r="A103" s="14" t="s">
        <v>148</v>
      </c>
      <c r="B103" s="14">
        <v>16</v>
      </c>
      <c r="C103" s="14">
        <v>35</v>
      </c>
      <c r="D103" s="14">
        <v>51</v>
      </c>
    </row>
    <row r="104" spans="1:4" x14ac:dyDescent="0.3">
      <c r="A104" s="14" t="s">
        <v>210</v>
      </c>
      <c r="B104" s="14">
        <v>18</v>
      </c>
      <c r="C104" s="14">
        <v>32</v>
      </c>
      <c r="D104" s="14">
        <v>50</v>
      </c>
    </row>
    <row r="105" spans="1:4" x14ac:dyDescent="0.3">
      <c r="A105" s="14" t="s">
        <v>48</v>
      </c>
      <c r="B105" s="14">
        <v>24</v>
      </c>
      <c r="C105" s="14">
        <v>24</v>
      </c>
      <c r="D105" s="14">
        <v>48</v>
      </c>
    </row>
    <row r="106" spans="1:4" x14ac:dyDescent="0.3">
      <c r="A106" s="14" t="s">
        <v>152</v>
      </c>
      <c r="B106" s="14">
        <v>25</v>
      </c>
      <c r="C106" s="14">
        <v>21</v>
      </c>
      <c r="D106" s="14">
        <v>46</v>
      </c>
    </row>
    <row r="107" spans="1:4" x14ac:dyDescent="0.3">
      <c r="A107" s="14" t="s">
        <v>119</v>
      </c>
      <c r="B107" s="14">
        <v>26</v>
      </c>
      <c r="C107" s="14">
        <v>14</v>
      </c>
      <c r="D107" s="14">
        <v>40</v>
      </c>
    </row>
    <row r="108" spans="1:4" x14ac:dyDescent="0.3">
      <c r="A108" s="14" t="s">
        <v>211</v>
      </c>
      <c r="B108" s="14">
        <v>22</v>
      </c>
      <c r="C108" s="14">
        <v>17</v>
      </c>
      <c r="D108" s="14">
        <v>39</v>
      </c>
    </row>
    <row r="109" spans="1:4" x14ac:dyDescent="0.3">
      <c r="A109" s="14" t="s">
        <v>30</v>
      </c>
      <c r="B109" s="14">
        <v>18</v>
      </c>
      <c r="C109" s="14">
        <v>21</v>
      </c>
      <c r="D109" s="14">
        <v>39</v>
      </c>
    </row>
    <row r="110" spans="1:4" x14ac:dyDescent="0.3">
      <c r="A110" s="14" t="s">
        <v>75</v>
      </c>
      <c r="B110" s="14">
        <v>16</v>
      </c>
      <c r="C110" s="14">
        <v>20</v>
      </c>
      <c r="D110" s="14">
        <v>36</v>
      </c>
    </row>
    <row r="111" spans="1:4" x14ac:dyDescent="0.3">
      <c r="A111" s="14" t="s">
        <v>39</v>
      </c>
      <c r="B111" s="14">
        <v>15</v>
      </c>
      <c r="C111" s="14">
        <v>19</v>
      </c>
      <c r="D111" s="14">
        <v>34</v>
      </c>
    </row>
    <row r="112" spans="1:4" x14ac:dyDescent="0.3">
      <c r="A112" s="14" t="s">
        <v>51</v>
      </c>
      <c r="B112" s="14">
        <v>8</v>
      </c>
      <c r="C112" s="14">
        <v>25</v>
      </c>
      <c r="D112" s="14">
        <v>33</v>
      </c>
    </row>
    <row r="113" spans="1:4" x14ac:dyDescent="0.3">
      <c r="A113" s="14" t="s">
        <v>50</v>
      </c>
      <c r="B113" s="14">
        <v>11</v>
      </c>
      <c r="C113" s="14">
        <v>22</v>
      </c>
      <c r="D113" s="14">
        <v>33</v>
      </c>
    </row>
    <row r="114" spans="1:4" x14ac:dyDescent="0.3">
      <c r="A114" s="14" t="s">
        <v>270</v>
      </c>
      <c r="B114" s="14">
        <v>13</v>
      </c>
      <c r="C114" s="14">
        <v>20</v>
      </c>
      <c r="D114" s="14">
        <v>33</v>
      </c>
    </row>
    <row r="115" spans="1:4" x14ac:dyDescent="0.3">
      <c r="A115" s="14" t="s">
        <v>40</v>
      </c>
      <c r="B115" s="14">
        <v>19</v>
      </c>
      <c r="C115" s="14">
        <v>13</v>
      </c>
      <c r="D115" s="14">
        <v>32</v>
      </c>
    </row>
    <row r="116" spans="1:4" x14ac:dyDescent="0.3">
      <c r="A116" s="14" t="s">
        <v>102</v>
      </c>
      <c r="B116" s="14">
        <v>5</v>
      </c>
      <c r="C116" s="14">
        <v>27</v>
      </c>
      <c r="D116" s="14">
        <v>32</v>
      </c>
    </row>
    <row r="117" spans="1:4" x14ac:dyDescent="0.3">
      <c r="A117" s="14" t="s">
        <v>271</v>
      </c>
      <c r="B117" s="14">
        <v>17</v>
      </c>
      <c r="C117" s="14">
        <v>14</v>
      </c>
      <c r="D117" s="14">
        <v>31</v>
      </c>
    </row>
    <row r="118" spans="1:4" x14ac:dyDescent="0.3">
      <c r="A118" s="14" t="s">
        <v>147</v>
      </c>
      <c r="B118" s="14">
        <v>11</v>
      </c>
      <c r="C118" s="14">
        <v>20</v>
      </c>
      <c r="D118" s="14">
        <v>31</v>
      </c>
    </row>
    <row r="119" spans="1:4" x14ac:dyDescent="0.3">
      <c r="A119" s="14" t="s">
        <v>212</v>
      </c>
      <c r="B119" s="14">
        <v>10</v>
      </c>
      <c r="C119" s="14">
        <v>21</v>
      </c>
      <c r="D119" s="14">
        <v>31</v>
      </c>
    </row>
    <row r="120" spans="1:4" x14ac:dyDescent="0.3">
      <c r="A120" s="14" t="s">
        <v>272</v>
      </c>
      <c r="B120" s="14">
        <v>13</v>
      </c>
      <c r="C120" s="14">
        <v>16</v>
      </c>
      <c r="D120" s="14">
        <v>29</v>
      </c>
    </row>
    <row r="121" spans="1:4" x14ac:dyDescent="0.3">
      <c r="A121" s="14" t="s">
        <v>68</v>
      </c>
      <c r="B121" s="14">
        <v>11</v>
      </c>
      <c r="C121" s="14">
        <v>18</v>
      </c>
      <c r="D121" s="14">
        <v>29</v>
      </c>
    </row>
    <row r="122" spans="1:4" x14ac:dyDescent="0.3">
      <c r="A122" s="14" t="s">
        <v>103</v>
      </c>
      <c r="B122" s="14">
        <v>16</v>
      </c>
      <c r="C122" s="14">
        <v>12</v>
      </c>
      <c r="D122" s="14">
        <v>28</v>
      </c>
    </row>
    <row r="123" spans="1:4" x14ac:dyDescent="0.3">
      <c r="A123" s="14" t="s">
        <v>132</v>
      </c>
      <c r="B123" s="14">
        <v>7</v>
      </c>
      <c r="C123" s="14">
        <v>21</v>
      </c>
      <c r="D123" s="14">
        <v>28</v>
      </c>
    </row>
    <row r="124" spans="1:4" x14ac:dyDescent="0.3">
      <c r="A124" s="14" t="s">
        <v>62</v>
      </c>
      <c r="B124" s="14">
        <v>16</v>
      </c>
      <c r="C124" s="14">
        <v>11</v>
      </c>
      <c r="D124" s="14">
        <v>27</v>
      </c>
    </row>
    <row r="125" spans="1:4" x14ac:dyDescent="0.3">
      <c r="A125" s="14" t="s">
        <v>186</v>
      </c>
      <c r="B125" s="14" t="s">
        <v>273</v>
      </c>
      <c r="C125" s="14">
        <v>24</v>
      </c>
      <c r="D125" s="14">
        <v>27</v>
      </c>
    </row>
    <row r="126" spans="1:4" x14ac:dyDescent="0.3">
      <c r="A126" s="14" t="s">
        <v>32</v>
      </c>
      <c r="B126" s="14">
        <v>15</v>
      </c>
      <c r="C126" s="14">
        <v>12</v>
      </c>
      <c r="D126" s="14">
        <v>27</v>
      </c>
    </row>
    <row r="127" spans="1:4" x14ac:dyDescent="0.3">
      <c r="A127" s="14" t="s">
        <v>154</v>
      </c>
      <c r="B127" s="14">
        <v>14</v>
      </c>
      <c r="C127" s="14">
        <v>12</v>
      </c>
      <c r="D127" s="14">
        <v>26</v>
      </c>
    </row>
    <row r="128" spans="1:4" x14ac:dyDescent="0.3">
      <c r="A128" s="14" t="s">
        <v>71</v>
      </c>
      <c r="B128" s="14">
        <v>5</v>
      </c>
      <c r="C128" s="14">
        <v>18</v>
      </c>
      <c r="D128" s="14">
        <v>23</v>
      </c>
    </row>
    <row r="129" spans="1:4" ht="28.8" x14ac:dyDescent="0.3">
      <c r="A129" s="14" t="s">
        <v>274</v>
      </c>
      <c r="B129" s="14">
        <v>7</v>
      </c>
      <c r="C129" s="14">
        <v>15</v>
      </c>
      <c r="D129" s="14">
        <v>22</v>
      </c>
    </row>
    <row r="130" spans="1:4" x14ac:dyDescent="0.3">
      <c r="A130" s="14" t="s">
        <v>177</v>
      </c>
      <c r="B130" s="14">
        <v>7</v>
      </c>
      <c r="C130" s="14">
        <v>12</v>
      </c>
      <c r="D130" s="14">
        <v>19</v>
      </c>
    </row>
    <row r="131" spans="1:4" ht="43.2" x14ac:dyDescent="0.3">
      <c r="A131" s="14" t="s">
        <v>52</v>
      </c>
      <c r="B131" s="14">
        <v>9</v>
      </c>
      <c r="C131" s="14">
        <v>10</v>
      </c>
      <c r="D131" s="14">
        <v>19</v>
      </c>
    </row>
    <row r="132" spans="1:4" x14ac:dyDescent="0.3">
      <c r="A132" s="14" t="s">
        <v>84</v>
      </c>
      <c r="B132" s="14">
        <v>6</v>
      </c>
      <c r="C132" s="14">
        <v>12</v>
      </c>
      <c r="D132" s="14">
        <v>18</v>
      </c>
    </row>
    <row r="133" spans="1:4" x14ac:dyDescent="0.3">
      <c r="A133" s="14" t="s">
        <v>192</v>
      </c>
      <c r="B133" s="14">
        <v>9</v>
      </c>
      <c r="C133" s="14">
        <v>9</v>
      </c>
      <c r="D133" s="14">
        <v>18</v>
      </c>
    </row>
    <row r="134" spans="1:4" x14ac:dyDescent="0.3">
      <c r="A134" s="14" t="s">
        <v>156</v>
      </c>
      <c r="B134" s="14">
        <v>4</v>
      </c>
      <c r="C134" s="14">
        <v>11</v>
      </c>
      <c r="D134" s="14">
        <v>15</v>
      </c>
    </row>
    <row r="135" spans="1:4" x14ac:dyDescent="0.3">
      <c r="A135" s="14" t="s">
        <v>275</v>
      </c>
      <c r="B135" s="14">
        <v>11</v>
      </c>
      <c r="C135" s="14">
        <v>4</v>
      </c>
      <c r="D135" s="14">
        <v>15</v>
      </c>
    </row>
    <row r="136" spans="1:4" x14ac:dyDescent="0.3">
      <c r="A136" s="14" t="s">
        <v>77</v>
      </c>
      <c r="B136" s="14">
        <v>6</v>
      </c>
      <c r="C136" s="14">
        <v>8</v>
      </c>
      <c r="D136" s="14">
        <v>14</v>
      </c>
    </row>
    <row r="137" spans="1:4" ht="28.8" x14ac:dyDescent="0.3">
      <c r="A137" s="14" t="s">
        <v>276</v>
      </c>
      <c r="B137" s="14">
        <v>4</v>
      </c>
      <c r="C137" s="14">
        <v>9</v>
      </c>
      <c r="D137" s="14">
        <v>13</v>
      </c>
    </row>
    <row r="138" spans="1:4" x14ac:dyDescent="0.3">
      <c r="A138" s="14" t="s">
        <v>127</v>
      </c>
      <c r="B138" s="14" t="s">
        <v>273</v>
      </c>
      <c r="C138" s="14">
        <v>10</v>
      </c>
      <c r="D138" s="14">
        <v>13</v>
      </c>
    </row>
    <row r="139" spans="1:4" x14ac:dyDescent="0.3">
      <c r="A139" s="14" t="s">
        <v>124</v>
      </c>
      <c r="B139" s="14" t="s">
        <v>273</v>
      </c>
      <c r="C139" s="14">
        <v>11</v>
      </c>
      <c r="D139" s="14">
        <v>13</v>
      </c>
    </row>
    <row r="140" spans="1:4" x14ac:dyDescent="0.3">
      <c r="A140" s="14" t="s">
        <v>114</v>
      </c>
      <c r="B140" s="14">
        <v>7</v>
      </c>
      <c r="C140" s="14">
        <v>5</v>
      </c>
      <c r="D140" s="14">
        <v>12</v>
      </c>
    </row>
    <row r="141" spans="1:4" x14ac:dyDescent="0.3">
      <c r="A141" s="14" t="s">
        <v>59</v>
      </c>
      <c r="B141" s="14" t="s">
        <v>273</v>
      </c>
      <c r="C141" s="14">
        <v>8</v>
      </c>
      <c r="D141" s="14">
        <v>11</v>
      </c>
    </row>
    <row r="142" spans="1:4" x14ac:dyDescent="0.3">
      <c r="A142" s="14" t="s">
        <v>277</v>
      </c>
      <c r="B142" s="14" t="s">
        <v>273</v>
      </c>
      <c r="C142" s="14">
        <v>8</v>
      </c>
      <c r="D142" s="14">
        <v>11</v>
      </c>
    </row>
    <row r="143" spans="1:4" x14ac:dyDescent="0.3">
      <c r="A143" s="14" t="s">
        <v>278</v>
      </c>
      <c r="B143" s="14" t="s">
        <v>273</v>
      </c>
      <c r="C143" s="14">
        <v>8</v>
      </c>
      <c r="D143" s="14">
        <v>10</v>
      </c>
    </row>
    <row r="144" spans="1:4" x14ac:dyDescent="0.3">
      <c r="A144" s="14" t="s">
        <v>208</v>
      </c>
      <c r="B144" s="14">
        <v>8</v>
      </c>
      <c r="C144" s="14" t="s">
        <v>273</v>
      </c>
      <c r="D144" s="14">
        <v>10</v>
      </c>
    </row>
    <row r="145" spans="1:4" x14ac:dyDescent="0.3">
      <c r="A145" s="14" t="s">
        <v>61</v>
      </c>
      <c r="B145" s="14">
        <v>4</v>
      </c>
      <c r="C145" s="14">
        <v>5</v>
      </c>
      <c r="D145" s="14">
        <v>9</v>
      </c>
    </row>
    <row r="146" spans="1:4" x14ac:dyDescent="0.3">
      <c r="A146" s="14" t="s">
        <v>89</v>
      </c>
      <c r="B146" s="14">
        <v>4</v>
      </c>
      <c r="C146" s="14">
        <v>5</v>
      </c>
      <c r="D146" s="14">
        <v>9</v>
      </c>
    </row>
    <row r="147" spans="1:4" x14ac:dyDescent="0.3">
      <c r="A147" s="14" t="s">
        <v>129</v>
      </c>
      <c r="B147" s="14">
        <v>6</v>
      </c>
      <c r="C147" s="14" t="s">
        <v>273</v>
      </c>
      <c r="D147" s="14">
        <v>8</v>
      </c>
    </row>
    <row r="148" spans="1:4" x14ac:dyDescent="0.3">
      <c r="A148" s="14" t="s">
        <v>142</v>
      </c>
      <c r="B148" s="14">
        <v>4</v>
      </c>
      <c r="C148" s="14">
        <v>4</v>
      </c>
      <c r="D148" s="14">
        <v>8</v>
      </c>
    </row>
    <row r="149" spans="1:4" x14ac:dyDescent="0.3">
      <c r="A149" s="14" t="s">
        <v>185</v>
      </c>
      <c r="B149" s="14">
        <v>5</v>
      </c>
      <c r="C149" s="14" t="s">
        <v>273</v>
      </c>
      <c r="D149" s="14">
        <v>7</v>
      </c>
    </row>
    <row r="150" spans="1:4" x14ac:dyDescent="0.3">
      <c r="A150" s="14" t="s">
        <v>279</v>
      </c>
      <c r="B150" s="14" t="s">
        <v>273</v>
      </c>
      <c r="C150" s="14">
        <v>4</v>
      </c>
      <c r="D150" s="14">
        <v>6</v>
      </c>
    </row>
    <row r="151" spans="1:4" x14ac:dyDescent="0.3">
      <c r="A151" s="14" t="s">
        <v>86</v>
      </c>
      <c r="B151" s="14" t="s">
        <v>273</v>
      </c>
      <c r="C151" s="14" t="s">
        <v>273</v>
      </c>
      <c r="D151" s="14">
        <v>6</v>
      </c>
    </row>
    <row r="152" spans="1:4" x14ac:dyDescent="0.3">
      <c r="A152" s="14" t="s">
        <v>125</v>
      </c>
      <c r="B152" s="14" t="s">
        <v>273</v>
      </c>
      <c r="C152" s="14" t="s">
        <v>273</v>
      </c>
      <c r="D152" s="14">
        <v>6</v>
      </c>
    </row>
    <row r="153" spans="1:4" x14ac:dyDescent="0.3">
      <c r="A153" s="14" t="s">
        <v>207</v>
      </c>
      <c r="B153" s="14" t="s">
        <v>273</v>
      </c>
      <c r="C153" s="14">
        <v>5</v>
      </c>
      <c r="D153" s="14">
        <v>6</v>
      </c>
    </row>
    <row r="154" spans="1:4" x14ac:dyDescent="0.3">
      <c r="A154" s="14" t="s">
        <v>143</v>
      </c>
      <c r="B154" s="14">
        <v>4</v>
      </c>
      <c r="C154" s="14" t="s">
        <v>273</v>
      </c>
      <c r="D154" s="14">
        <v>6</v>
      </c>
    </row>
    <row r="155" spans="1:4" x14ac:dyDescent="0.3">
      <c r="A155" s="14" t="s">
        <v>280</v>
      </c>
      <c r="B155" s="14" t="s">
        <v>273</v>
      </c>
      <c r="C155" s="14" t="s">
        <v>273</v>
      </c>
      <c r="D155" s="14">
        <v>5</v>
      </c>
    </row>
    <row r="156" spans="1:4" x14ac:dyDescent="0.3">
      <c r="A156" s="14" t="s">
        <v>155</v>
      </c>
      <c r="B156" s="14" t="s">
        <v>273</v>
      </c>
      <c r="C156" s="14" t="s">
        <v>273</v>
      </c>
      <c r="D156" s="14">
        <v>5</v>
      </c>
    </row>
    <row r="157" spans="1:4" x14ac:dyDescent="0.3">
      <c r="A157" s="14" t="s">
        <v>151</v>
      </c>
      <c r="B157" s="14" t="s">
        <v>273</v>
      </c>
      <c r="C157" s="14" t="s">
        <v>273</v>
      </c>
      <c r="D157" s="14">
        <v>5</v>
      </c>
    </row>
    <row r="158" spans="1:4" x14ac:dyDescent="0.3">
      <c r="A158" s="14" t="s">
        <v>138</v>
      </c>
      <c r="B158" s="14" t="s">
        <v>273</v>
      </c>
      <c r="C158" s="14" t="s">
        <v>273</v>
      </c>
      <c r="D158" s="14">
        <v>5</v>
      </c>
    </row>
    <row r="159" spans="1:4" ht="28.8" x14ac:dyDescent="0.3">
      <c r="A159" s="14" t="s">
        <v>191</v>
      </c>
      <c r="B159" s="14">
        <v>0</v>
      </c>
      <c r="C159" s="14">
        <v>4</v>
      </c>
      <c r="D159" s="14">
        <v>4</v>
      </c>
    </row>
    <row r="160" spans="1:4" x14ac:dyDescent="0.3">
      <c r="A160" s="14" t="s">
        <v>146</v>
      </c>
      <c r="B160" s="14" t="s">
        <v>273</v>
      </c>
      <c r="C160" s="14" t="s">
        <v>273</v>
      </c>
      <c r="D160" s="14">
        <v>4</v>
      </c>
    </row>
    <row r="161" spans="1:4" ht="28.8" x14ac:dyDescent="0.3">
      <c r="A161" s="14" t="s">
        <v>69</v>
      </c>
      <c r="B161" s="14">
        <v>0</v>
      </c>
      <c r="C161" s="14">
        <v>4</v>
      </c>
      <c r="D161" s="14">
        <v>4</v>
      </c>
    </row>
    <row r="162" spans="1:4" x14ac:dyDescent="0.3">
      <c r="A162" s="13"/>
      <c r="B162" s="16">
        <v>111884</v>
      </c>
      <c r="C162" s="16">
        <v>97369</v>
      </c>
      <c r="D162" s="16">
        <v>209253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4"/>
  <sheetViews>
    <sheetView workbookViewId="0">
      <selection activeCell="F2" activeCellId="1" sqref="A2:A14 F2:H14"/>
    </sheetView>
  </sheetViews>
  <sheetFormatPr defaultRowHeight="14.4" x14ac:dyDescent="0.3"/>
  <sheetData>
    <row r="1" spans="1:9" x14ac:dyDescent="0.3">
      <c r="A1" s="9" t="s">
        <v>217</v>
      </c>
      <c r="B1" s="9" t="s">
        <v>247</v>
      </c>
      <c r="C1" s="9" t="s">
        <v>248</v>
      </c>
      <c r="D1" s="9" t="s">
        <v>246</v>
      </c>
      <c r="E1" s="9" t="s">
        <v>213</v>
      </c>
    </row>
    <row r="2" spans="1:9" x14ac:dyDescent="0.3">
      <c r="A2" s="4" t="s">
        <v>5</v>
      </c>
      <c r="B2" s="5">
        <v>41208</v>
      </c>
      <c r="C2" s="5">
        <v>10418</v>
      </c>
      <c r="D2" s="5">
        <v>15409</v>
      </c>
      <c r="E2" s="5">
        <v>67035</v>
      </c>
      <c r="F2" s="3">
        <f t="shared" ref="F2:F14" si="0">B2/$E2</f>
        <v>0.61472365182367417</v>
      </c>
      <c r="G2" s="3">
        <f t="shared" ref="G2:G14" si="1">C2/$E2</f>
        <v>0.1554113522786604</v>
      </c>
      <c r="H2" s="3">
        <f t="shared" ref="H2:H14" si="2">D2/$E2</f>
        <v>0.2298649958976654</v>
      </c>
      <c r="I2">
        <f t="shared" ref="I2:I14" si="3">E2/$E2</f>
        <v>1</v>
      </c>
    </row>
    <row r="3" spans="1:9" x14ac:dyDescent="0.3">
      <c r="A3" s="4" t="s">
        <v>13</v>
      </c>
      <c r="B3" s="5">
        <v>14782</v>
      </c>
      <c r="C3" s="5">
        <v>5906</v>
      </c>
      <c r="D3" s="5">
        <v>6939</v>
      </c>
      <c r="E3" s="5">
        <v>27627</v>
      </c>
      <c r="F3" s="3">
        <f t="shared" si="0"/>
        <v>0.53505628551779061</v>
      </c>
      <c r="G3" s="3">
        <f t="shared" si="1"/>
        <v>0.2137763781807652</v>
      </c>
      <c r="H3" s="3">
        <f t="shared" si="2"/>
        <v>0.25116733630144422</v>
      </c>
      <c r="I3">
        <f t="shared" si="3"/>
        <v>1</v>
      </c>
    </row>
    <row r="4" spans="1:9" x14ac:dyDescent="0.3">
      <c r="A4" s="4" t="s">
        <v>11</v>
      </c>
      <c r="B4" s="5">
        <v>6842</v>
      </c>
      <c r="C4" s="5">
        <v>2568</v>
      </c>
      <c r="D4" s="5">
        <v>3267</v>
      </c>
      <c r="E4" s="5">
        <v>12677</v>
      </c>
      <c r="F4" s="3">
        <f t="shared" si="0"/>
        <v>0.53971759880097814</v>
      </c>
      <c r="G4" s="3">
        <f t="shared" si="1"/>
        <v>0.20257158633746156</v>
      </c>
      <c r="H4" s="3">
        <f t="shared" si="2"/>
        <v>0.25771081486156033</v>
      </c>
      <c r="I4">
        <f t="shared" si="3"/>
        <v>1</v>
      </c>
    </row>
    <row r="5" spans="1:9" x14ac:dyDescent="0.3">
      <c r="A5" s="4" t="s">
        <v>14</v>
      </c>
      <c r="B5" s="5">
        <v>13888</v>
      </c>
      <c r="C5" s="5">
        <v>5927</v>
      </c>
      <c r="D5" s="5">
        <v>7148</v>
      </c>
      <c r="E5" s="5">
        <v>26963</v>
      </c>
      <c r="F5" s="3">
        <f t="shared" si="0"/>
        <v>0.515076215554649</v>
      </c>
      <c r="G5" s="3">
        <f t="shared" si="1"/>
        <v>0.2198197529948448</v>
      </c>
      <c r="H5" s="3">
        <f t="shared" si="2"/>
        <v>0.26510403145050626</v>
      </c>
      <c r="I5">
        <f t="shared" si="3"/>
        <v>1</v>
      </c>
    </row>
    <row r="6" spans="1:9" x14ac:dyDescent="0.3">
      <c r="A6" s="4" t="s">
        <v>9</v>
      </c>
      <c r="B6" s="5">
        <v>84199</v>
      </c>
      <c r="C6" s="5">
        <v>25580</v>
      </c>
      <c r="D6" s="5">
        <v>74428</v>
      </c>
      <c r="E6" s="5">
        <v>184207</v>
      </c>
      <c r="F6" s="3">
        <f t="shared" si="0"/>
        <v>0.45708903570439779</v>
      </c>
      <c r="G6" s="3">
        <f t="shared" si="1"/>
        <v>0.13886551542558101</v>
      </c>
      <c r="H6" s="3">
        <f t="shared" si="2"/>
        <v>0.40404544887002125</v>
      </c>
      <c r="I6">
        <f t="shared" si="3"/>
        <v>1</v>
      </c>
    </row>
    <row r="7" spans="1:9" x14ac:dyDescent="0.3">
      <c r="A7" s="4" t="s">
        <v>15</v>
      </c>
      <c r="B7" s="5">
        <v>47678</v>
      </c>
      <c r="C7" s="5">
        <v>16492</v>
      </c>
      <c r="D7" s="5">
        <v>44178</v>
      </c>
      <c r="E7" s="5">
        <v>108348</v>
      </c>
      <c r="F7" s="3">
        <f t="shared" si="0"/>
        <v>0.4400450400561155</v>
      </c>
      <c r="G7" s="3">
        <f t="shared" si="1"/>
        <v>0.15221323882305166</v>
      </c>
      <c r="H7" s="3">
        <f t="shared" si="2"/>
        <v>0.40774172112083285</v>
      </c>
      <c r="I7">
        <f t="shared" si="3"/>
        <v>1</v>
      </c>
    </row>
    <row r="8" spans="1:9" x14ac:dyDescent="0.3">
      <c r="A8" s="4" t="s">
        <v>3</v>
      </c>
      <c r="B8" s="5">
        <v>32825</v>
      </c>
      <c r="C8" s="5">
        <v>15801</v>
      </c>
      <c r="D8" s="5">
        <v>59665</v>
      </c>
      <c r="E8" s="5">
        <v>108291</v>
      </c>
      <c r="F8" s="3">
        <f t="shared" si="0"/>
        <v>0.30311844936328963</v>
      </c>
      <c r="G8" s="3">
        <f t="shared" si="1"/>
        <v>0.14591240269274455</v>
      </c>
      <c r="H8" s="3">
        <f t="shared" si="2"/>
        <v>0.55096914794396579</v>
      </c>
      <c r="I8">
        <f t="shared" si="3"/>
        <v>1</v>
      </c>
    </row>
    <row r="9" spans="1:9" x14ac:dyDescent="0.3">
      <c r="A9" s="4" t="s">
        <v>2</v>
      </c>
      <c r="B9" s="5">
        <v>19771</v>
      </c>
      <c r="C9" s="5">
        <v>16310</v>
      </c>
      <c r="D9" s="5">
        <v>52738</v>
      </c>
      <c r="E9" s="5">
        <v>88819</v>
      </c>
      <c r="F9" s="3">
        <f t="shared" si="0"/>
        <v>0.22259876828156139</v>
      </c>
      <c r="G9" s="3">
        <f t="shared" si="1"/>
        <v>0.18363188056609508</v>
      </c>
      <c r="H9" s="3">
        <f t="shared" si="2"/>
        <v>0.59376935115234353</v>
      </c>
      <c r="I9">
        <f t="shared" si="3"/>
        <v>1</v>
      </c>
    </row>
    <row r="10" spans="1:9" x14ac:dyDescent="0.3">
      <c r="A10" s="4" t="s">
        <v>7</v>
      </c>
      <c r="B10" s="5">
        <v>17338</v>
      </c>
      <c r="C10" s="5">
        <v>15751</v>
      </c>
      <c r="D10" s="5">
        <v>57138</v>
      </c>
      <c r="E10" s="5">
        <v>90227</v>
      </c>
      <c r="F10" s="3">
        <f t="shared" si="0"/>
        <v>0.19215977479025126</v>
      </c>
      <c r="G10" s="3">
        <f t="shared" si="1"/>
        <v>0.17457080474802442</v>
      </c>
      <c r="H10" s="3">
        <f t="shared" si="2"/>
        <v>0.6332694204617243</v>
      </c>
      <c r="I10">
        <f t="shared" si="3"/>
        <v>1</v>
      </c>
    </row>
    <row r="11" spans="1:9" x14ac:dyDescent="0.3">
      <c r="A11" s="4" t="s">
        <v>6</v>
      </c>
      <c r="B11" s="5">
        <v>20083</v>
      </c>
      <c r="C11" s="5">
        <v>11643</v>
      </c>
      <c r="D11" s="5">
        <v>81229</v>
      </c>
      <c r="E11" s="5">
        <v>112955</v>
      </c>
      <c r="F11" s="3">
        <f t="shared" si="0"/>
        <v>0.1777964676198486</v>
      </c>
      <c r="G11" s="3">
        <f t="shared" si="1"/>
        <v>0.1030764463724492</v>
      </c>
      <c r="H11" s="3">
        <f t="shared" si="2"/>
        <v>0.71912708600770214</v>
      </c>
      <c r="I11">
        <f t="shared" si="3"/>
        <v>1</v>
      </c>
    </row>
    <row r="12" spans="1:9" x14ac:dyDescent="0.3">
      <c r="A12" s="4" t="s">
        <v>8</v>
      </c>
      <c r="B12" s="5">
        <v>25055</v>
      </c>
      <c r="C12" s="5">
        <v>18949</v>
      </c>
      <c r="D12" s="5">
        <v>147140</v>
      </c>
      <c r="E12" s="5">
        <v>191144</v>
      </c>
      <c r="F12" s="3">
        <f t="shared" si="0"/>
        <v>0.13107918637257773</v>
      </c>
      <c r="G12" s="3">
        <f t="shared" si="1"/>
        <v>9.9134683798602102E-2</v>
      </c>
      <c r="H12" s="3">
        <f t="shared" si="2"/>
        <v>0.76978612982882011</v>
      </c>
      <c r="I12">
        <f t="shared" si="3"/>
        <v>1</v>
      </c>
    </row>
    <row r="13" spans="1:9" x14ac:dyDescent="0.3">
      <c r="A13" s="4" t="s">
        <v>12</v>
      </c>
      <c r="B13" s="5">
        <v>12488</v>
      </c>
      <c r="C13" s="5">
        <v>6698</v>
      </c>
      <c r="D13" s="5">
        <v>104224</v>
      </c>
      <c r="E13" s="5">
        <v>123410</v>
      </c>
      <c r="F13" s="3">
        <f t="shared" si="0"/>
        <v>0.10119115144639819</v>
      </c>
      <c r="G13" s="3">
        <f t="shared" si="1"/>
        <v>5.4274369986224778E-2</v>
      </c>
      <c r="H13" s="3">
        <f t="shared" si="2"/>
        <v>0.84453447856737707</v>
      </c>
      <c r="I13">
        <f t="shared" si="3"/>
        <v>1</v>
      </c>
    </row>
    <row r="14" spans="1:9" x14ac:dyDescent="0.3">
      <c r="A14" s="4" t="s">
        <v>4</v>
      </c>
      <c r="B14" s="5">
        <v>238172</v>
      </c>
      <c r="C14" s="5"/>
      <c r="D14" s="5">
        <v>4161949</v>
      </c>
      <c r="E14" s="5">
        <v>4400121</v>
      </c>
      <c r="F14" s="3">
        <f t="shared" si="0"/>
        <v>5.4128511465934684E-2</v>
      </c>
      <c r="G14" s="3">
        <f t="shared" si="1"/>
        <v>0</v>
      </c>
      <c r="H14" s="3">
        <f t="shared" si="2"/>
        <v>0.94587148853406533</v>
      </c>
      <c r="I14">
        <f t="shared" si="3"/>
        <v>1</v>
      </c>
    </row>
  </sheetData>
  <sortState xmlns:xlrd2="http://schemas.microsoft.com/office/spreadsheetml/2017/richdata2" ref="A2:I14">
    <sortCondition ref="H2:H14"/>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
  <sheetViews>
    <sheetView workbookViewId="0">
      <selection activeCell="M27" sqref="M27"/>
    </sheetView>
  </sheetViews>
  <sheetFormatPr defaultRowHeight="14.4" x14ac:dyDescent="0.3"/>
  <sheetData>
    <row r="1" spans="1:14" x14ac:dyDescent="0.3">
      <c r="A1" s="9" t="s">
        <v>217</v>
      </c>
      <c r="B1" s="9" t="s">
        <v>4</v>
      </c>
      <c r="C1" s="9" t="s">
        <v>218</v>
      </c>
      <c r="D1" s="9" t="s">
        <v>219</v>
      </c>
      <c r="E1" s="9" t="s">
        <v>10</v>
      </c>
      <c r="F1" s="9" t="s">
        <v>213</v>
      </c>
      <c r="G1" s="9" t="s">
        <v>4</v>
      </c>
      <c r="H1" s="9" t="s">
        <v>218</v>
      </c>
      <c r="I1" s="9" t="s">
        <v>219</v>
      </c>
      <c r="J1" s="9" t="s">
        <v>10</v>
      </c>
      <c r="K1" s="9" t="s">
        <v>213</v>
      </c>
      <c r="L1" s="12" t="s">
        <v>244</v>
      </c>
      <c r="M1" s="12" t="s">
        <v>245</v>
      </c>
      <c r="N1" s="12" t="s">
        <v>219</v>
      </c>
    </row>
    <row r="2" spans="1:14" x14ac:dyDescent="0.3">
      <c r="A2" s="4" t="s">
        <v>220</v>
      </c>
      <c r="B2" s="5">
        <v>224977</v>
      </c>
      <c r="C2" s="5">
        <v>42263</v>
      </c>
      <c r="D2" s="5">
        <v>79198</v>
      </c>
      <c r="E2" s="5">
        <v>1264</v>
      </c>
      <c r="F2" s="5">
        <v>347702</v>
      </c>
      <c r="G2" s="5">
        <v>224977</v>
      </c>
      <c r="H2" s="5">
        <v>42263</v>
      </c>
      <c r="I2" s="5">
        <v>79198</v>
      </c>
      <c r="J2" s="5">
        <v>1264</v>
      </c>
      <c r="K2" s="5">
        <v>347702</v>
      </c>
      <c r="L2" s="3">
        <f>(H2+I2+J2)/K2</f>
        <v>0.35296029358473635</v>
      </c>
      <c r="M2" s="3">
        <f>H2/(K2-J2)</f>
        <v>0.12199296843879713</v>
      </c>
      <c r="N2" s="3">
        <f>I2/(K2-J2)</f>
        <v>0.22860656163584825</v>
      </c>
    </row>
    <row r="3" spans="1:14" x14ac:dyDescent="0.3">
      <c r="A3" s="4" t="s">
        <v>221</v>
      </c>
      <c r="B3" s="5">
        <v>240948</v>
      </c>
      <c r="C3" s="5">
        <v>45839</v>
      </c>
      <c r="D3" s="5">
        <v>78457</v>
      </c>
      <c r="E3" s="5">
        <v>1148</v>
      </c>
      <c r="F3" s="5">
        <v>366392</v>
      </c>
      <c r="G3" s="5">
        <v>240948</v>
      </c>
      <c r="H3" s="5">
        <v>45839</v>
      </c>
      <c r="I3" s="5">
        <v>78457</v>
      </c>
      <c r="J3" s="5">
        <v>1148</v>
      </c>
      <c r="K3" s="5">
        <v>366392</v>
      </c>
      <c r="L3" s="3">
        <f t="shared" ref="L3:L22" si="0">(H3+I3+J3)/K3</f>
        <v>0.3423764711019891</v>
      </c>
      <c r="M3" s="3">
        <f t="shared" ref="M3:M22" si="1">H3/(K3-J3)</f>
        <v>0.12550240387247977</v>
      </c>
      <c r="N3" s="3">
        <f t="shared" ref="N3:N22" si="2">I3/(K3-J3)</f>
        <v>0.21480708786455083</v>
      </c>
    </row>
    <row r="4" spans="1:14" x14ac:dyDescent="0.3">
      <c r="A4" s="4" t="s">
        <v>222</v>
      </c>
      <c r="B4" s="5">
        <v>232587</v>
      </c>
      <c r="C4" s="5">
        <v>41213</v>
      </c>
      <c r="D4" s="5">
        <v>65362</v>
      </c>
      <c r="E4" s="5">
        <v>1028</v>
      </c>
      <c r="F4" s="5">
        <v>340190</v>
      </c>
      <c r="G4" s="5">
        <v>232587</v>
      </c>
      <c r="H4" s="5">
        <v>41213</v>
      </c>
      <c r="I4" s="5">
        <v>65362</v>
      </c>
      <c r="J4" s="5">
        <v>1028</v>
      </c>
      <c r="K4" s="5">
        <v>340190</v>
      </c>
      <c r="L4" s="3">
        <f t="shared" si="0"/>
        <v>0.31630265439901234</v>
      </c>
      <c r="M4" s="3">
        <f t="shared" si="1"/>
        <v>0.12151420265241979</v>
      </c>
      <c r="N4" s="3">
        <f t="shared" si="2"/>
        <v>0.19271616513642448</v>
      </c>
    </row>
    <row r="5" spans="1:14" x14ac:dyDescent="0.3">
      <c r="A5" s="4" t="s">
        <v>223</v>
      </c>
      <c r="B5" s="5">
        <v>254808</v>
      </c>
      <c r="C5" s="5">
        <v>38888</v>
      </c>
      <c r="D5" s="5">
        <v>57289</v>
      </c>
      <c r="E5" s="5">
        <v>959</v>
      </c>
      <c r="F5" s="5">
        <v>351944</v>
      </c>
      <c r="G5" s="5">
        <v>254808</v>
      </c>
      <c r="H5" s="5">
        <v>38888</v>
      </c>
      <c r="I5" s="5">
        <v>57289</v>
      </c>
      <c r="J5" s="5">
        <v>959</v>
      </c>
      <c r="K5" s="5">
        <v>351944</v>
      </c>
      <c r="L5" s="3">
        <f t="shared" si="0"/>
        <v>0.27599845429954767</v>
      </c>
      <c r="M5" s="3">
        <f t="shared" si="1"/>
        <v>0.11079675769619785</v>
      </c>
      <c r="N5" s="3">
        <f t="shared" si="2"/>
        <v>0.16322349957975413</v>
      </c>
    </row>
    <row r="6" spans="1:14" x14ac:dyDescent="0.3">
      <c r="A6" s="4" t="s">
        <v>224</v>
      </c>
      <c r="B6" s="5">
        <v>286673</v>
      </c>
      <c r="C6" s="5">
        <v>42092</v>
      </c>
      <c r="D6" s="5">
        <v>55054</v>
      </c>
      <c r="E6" s="5">
        <v>968</v>
      </c>
      <c r="F6" s="5">
        <v>384787</v>
      </c>
      <c r="G6" s="5">
        <v>286673</v>
      </c>
      <c r="H6" s="5">
        <v>42092</v>
      </c>
      <c r="I6" s="5">
        <v>55054</v>
      </c>
      <c r="J6" s="5">
        <v>968</v>
      </c>
      <c r="K6" s="5">
        <v>384787</v>
      </c>
      <c r="L6" s="3">
        <f t="shared" si="0"/>
        <v>0.25498262675194328</v>
      </c>
      <c r="M6" s="3">
        <f t="shared" si="1"/>
        <v>0.1096662749889922</v>
      </c>
      <c r="N6" s="3">
        <f t="shared" si="2"/>
        <v>0.14343740148351175</v>
      </c>
    </row>
    <row r="7" spans="1:14" x14ac:dyDescent="0.3">
      <c r="A7" s="4" t="s">
        <v>225</v>
      </c>
      <c r="B7" s="5">
        <v>287582</v>
      </c>
      <c r="C7" s="5">
        <v>46734</v>
      </c>
      <c r="D7" s="5">
        <v>60124</v>
      </c>
      <c r="E7" s="5">
        <v>1044</v>
      </c>
      <c r="F7" s="5">
        <v>395484</v>
      </c>
      <c r="G7" s="5">
        <v>287582</v>
      </c>
      <c r="H7" s="5">
        <v>46734</v>
      </c>
      <c r="I7" s="5">
        <v>60124</v>
      </c>
      <c r="J7" s="5">
        <v>1044</v>
      </c>
      <c r="K7" s="5">
        <v>395484</v>
      </c>
      <c r="L7" s="3">
        <f t="shared" si="0"/>
        <v>0.27283531065732114</v>
      </c>
      <c r="M7" s="3">
        <f t="shared" si="1"/>
        <v>0.11848189838758746</v>
      </c>
      <c r="N7" s="3">
        <f t="shared" si="2"/>
        <v>0.15242875976067335</v>
      </c>
    </row>
    <row r="8" spans="1:14" x14ac:dyDescent="0.3">
      <c r="A8" s="4" t="s">
        <v>226</v>
      </c>
      <c r="B8" s="5">
        <v>290853</v>
      </c>
      <c r="C8" s="5">
        <v>46453</v>
      </c>
      <c r="D8" s="5">
        <v>65695</v>
      </c>
      <c r="E8" s="5">
        <v>1036</v>
      </c>
      <c r="F8" s="5">
        <v>404037</v>
      </c>
      <c r="G8" s="5">
        <v>290853</v>
      </c>
      <c r="H8" s="5">
        <v>46453</v>
      </c>
      <c r="I8" s="5">
        <v>65695</v>
      </c>
      <c r="J8" s="5">
        <v>1036</v>
      </c>
      <c r="K8" s="5">
        <v>404037</v>
      </c>
      <c r="L8" s="3">
        <f t="shared" si="0"/>
        <v>0.28013276011850402</v>
      </c>
      <c r="M8" s="3">
        <f t="shared" si="1"/>
        <v>0.11526770405036216</v>
      </c>
      <c r="N8" s="3">
        <f t="shared" si="2"/>
        <v>0.1630144838350277</v>
      </c>
    </row>
    <row r="9" spans="1:14" x14ac:dyDescent="0.3">
      <c r="A9" s="4" t="s">
        <v>227</v>
      </c>
      <c r="B9" s="5">
        <v>304812</v>
      </c>
      <c r="C9" s="5">
        <v>44775</v>
      </c>
      <c r="D9" s="5">
        <v>64958</v>
      </c>
      <c r="E9" s="5">
        <v>934</v>
      </c>
      <c r="F9" s="5">
        <v>415479</v>
      </c>
      <c r="G9" s="5">
        <v>304812</v>
      </c>
      <c r="H9" s="5">
        <v>44775</v>
      </c>
      <c r="I9" s="5">
        <v>64958</v>
      </c>
      <c r="J9" s="5">
        <v>934</v>
      </c>
      <c r="K9" s="5">
        <v>415479</v>
      </c>
      <c r="L9" s="3">
        <f t="shared" si="0"/>
        <v>0.26636003263702857</v>
      </c>
      <c r="M9" s="3">
        <f t="shared" si="1"/>
        <v>0.10800998685305575</v>
      </c>
      <c r="N9" s="3">
        <f t="shared" si="2"/>
        <v>0.15669710164155881</v>
      </c>
    </row>
    <row r="10" spans="1:14" x14ac:dyDescent="0.3">
      <c r="A10" s="4" t="s">
        <v>228</v>
      </c>
      <c r="B10" s="5">
        <v>320673</v>
      </c>
      <c r="C10" s="5">
        <v>42509</v>
      </c>
      <c r="D10" s="5">
        <v>53928</v>
      </c>
      <c r="E10" s="5">
        <v>784</v>
      </c>
      <c r="F10" s="5">
        <v>417894</v>
      </c>
      <c r="G10" s="5">
        <v>320673</v>
      </c>
      <c r="H10" s="5">
        <v>42509</v>
      </c>
      <c r="I10" s="5">
        <v>53928</v>
      </c>
      <c r="J10" s="5">
        <v>784</v>
      </c>
      <c r="K10" s="5">
        <v>417894</v>
      </c>
      <c r="L10" s="3">
        <f t="shared" si="0"/>
        <v>0.23264512053295811</v>
      </c>
      <c r="M10" s="3">
        <f t="shared" si="1"/>
        <v>0.10191316439308576</v>
      </c>
      <c r="N10" s="3">
        <f t="shared" si="2"/>
        <v>0.12928963582747957</v>
      </c>
    </row>
    <row r="11" spans="1:14" x14ac:dyDescent="0.3">
      <c r="A11" s="4" t="s">
        <v>229</v>
      </c>
      <c r="B11" s="5">
        <v>376463</v>
      </c>
      <c r="C11" s="5">
        <v>41396</v>
      </c>
      <c r="D11" s="5">
        <v>42087</v>
      </c>
      <c r="E11" s="5">
        <v>720</v>
      </c>
      <c r="F11" s="5">
        <v>460666</v>
      </c>
      <c r="G11" s="5">
        <v>376463</v>
      </c>
      <c r="H11" s="5">
        <v>41396</v>
      </c>
      <c r="I11" s="5">
        <v>42087</v>
      </c>
      <c r="J11" s="5">
        <v>720</v>
      </c>
      <c r="K11" s="5">
        <v>460666</v>
      </c>
      <c r="L11" s="3">
        <f t="shared" si="0"/>
        <v>0.18278535858952039</v>
      </c>
      <c r="M11" s="3">
        <f t="shared" si="1"/>
        <v>9.0001869784713862E-2</v>
      </c>
      <c r="N11" s="3">
        <f t="shared" si="2"/>
        <v>9.1504220060615815E-2</v>
      </c>
    </row>
    <row r="12" spans="1:14" x14ac:dyDescent="0.3">
      <c r="A12" s="4" t="s">
        <v>230</v>
      </c>
      <c r="B12" s="5">
        <v>425007</v>
      </c>
      <c r="C12" s="5">
        <v>34142</v>
      </c>
      <c r="D12" s="5">
        <v>30184</v>
      </c>
      <c r="E12" s="5">
        <v>589</v>
      </c>
      <c r="F12" s="5">
        <v>489922</v>
      </c>
      <c r="G12" s="5">
        <v>425007</v>
      </c>
      <c r="H12" s="5">
        <v>34142</v>
      </c>
      <c r="I12" s="5">
        <v>30184</v>
      </c>
      <c r="J12" s="5">
        <v>589</v>
      </c>
      <c r="K12" s="5">
        <v>489922</v>
      </c>
      <c r="L12" s="3">
        <f t="shared" si="0"/>
        <v>0.13250068378231636</v>
      </c>
      <c r="M12" s="3">
        <f t="shared" si="1"/>
        <v>6.9772527093002107E-2</v>
      </c>
      <c r="N12" s="3">
        <f t="shared" si="2"/>
        <v>6.1683965724772291E-2</v>
      </c>
    </row>
    <row r="13" spans="1:14" x14ac:dyDescent="0.3">
      <c r="A13" s="4" t="s">
        <v>231</v>
      </c>
      <c r="B13" s="5">
        <v>405370</v>
      </c>
      <c r="C13" s="5">
        <v>27851</v>
      </c>
      <c r="D13" s="5">
        <v>20857</v>
      </c>
      <c r="E13" s="5">
        <v>614</v>
      </c>
      <c r="F13" s="5">
        <v>454692</v>
      </c>
      <c r="G13" s="5">
        <v>405370</v>
      </c>
      <c r="H13" s="5">
        <v>27851</v>
      </c>
      <c r="I13" s="5">
        <v>20857</v>
      </c>
      <c r="J13" s="5">
        <v>614</v>
      </c>
      <c r="K13" s="5">
        <v>454692</v>
      </c>
      <c r="L13" s="3">
        <f t="shared" si="0"/>
        <v>0.10847342816675903</v>
      </c>
      <c r="M13" s="3">
        <f t="shared" si="1"/>
        <v>6.1335277199071524E-2</v>
      </c>
      <c r="N13" s="3">
        <f t="shared" si="2"/>
        <v>4.5932637124018343E-2</v>
      </c>
    </row>
    <row r="14" spans="1:14" x14ac:dyDescent="0.3">
      <c r="A14" s="4" t="s">
        <v>232</v>
      </c>
      <c r="B14" s="5">
        <v>364812</v>
      </c>
      <c r="C14" s="5">
        <v>21358</v>
      </c>
      <c r="D14" s="5">
        <v>13507</v>
      </c>
      <c r="E14" s="5">
        <v>455</v>
      </c>
      <c r="F14" s="5">
        <v>400132</v>
      </c>
      <c r="G14" s="5">
        <v>364812</v>
      </c>
      <c r="H14" s="5">
        <v>21358</v>
      </c>
      <c r="I14" s="5">
        <v>13507</v>
      </c>
      <c r="J14" s="5">
        <v>455</v>
      </c>
      <c r="K14" s="5">
        <v>400132</v>
      </c>
      <c r="L14" s="3">
        <f t="shared" si="0"/>
        <v>8.827087061269781E-2</v>
      </c>
      <c r="M14" s="3">
        <f t="shared" si="1"/>
        <v>5.3438151307180548E-2</v>
      </c>
      <c r="N14" s="3">
        <f t="shared" si="2"/>
        <v>3.3794789292353578E-2</v>
      </c>
    </row>
    <row r="15" spans="1:14" x14ac:dyDescent="0.3">
      <c r="A15" s="4" t="s">
        <v>233</v>
      </c>
      <c r="B15" s="5">
        <v>333784</v>
      </c>
      <c r="C15" s="5">
        <v>17559</v>
      </c>
      <c r="D15" s="5">
        <v>9126</v>
      </c>
      <c r="E15" s="5">
        <v>325</v>
      </c>
      <c r="F15" s="5">
        <v>360794</v>
      </c>
      <c r="G15" s="5">
        <v>333784</v>
      </c>
      <c r="H15" s="5">
        <v>17559</v>
      </c>
      <c r="I15" s="5">
        <v>9126</v>
      </c>
      <c r="J15" s="5">
        <v>325</v>
      </c>
      <c r="K15" s="5">
        <v>360794</v>
      </c>
      <c r="L15" s="3">
        <f t="shared" si="0"/>
        <v>7.4862664013259639E-2</v>
      </c>
      <c r="M15" s="3">
        <f t="shared" si="1"/>
        <v>4.8711539688572385E-2</v>
      </c>
      <c r="N15" s="3">
        <f t="shared" si="2"/>
        <v>2.5317017552133472E-2</v>
      </c>
    </row>
    <row r="16" spans="1:14" x14ac:dyDescent="0.3">
      <c r="A16" s="4" t="s">
        <v>234</v>
      </c>
      <c r="B16" s="5">
        <v>259678</v>
      </c>
      <c r="C16" s="5">
        <v>12016</v>
      </c>
      <c r="D16" s="5">
        <v>5607</v>
      </c>
      <c r="E16" s="5">
        <v>178</v>
      </c>
      <c r="F16" s="5">
        <v>277479</v>
      </c>
      <c r="G16" s="5">
        <v>259678</v>
      </c>
      <c r="H16" s="5">
        <v>12016</v>
      </c>
      <c r="I16" s="5">
        <v>5607</v>
      </c>
      <c r="J16" s="5">
        <v>178</v>
      </c>
      <c r="K16" s="5">
        <v>277479</v>
      </c>
      <c r="L16" s="3">
        <f t="shared" si="0"/>
        <v>6.4152602539291267E-2</v>
      </c>
      <c r="M16" s="3">
        <f t="shared" si="1"/>
        <v>4.3331975001893251E-2</v>
      </c>
      <c r="N16" s="3">
        <f t="shared" si="2"/>
        <v>2.0219905445707013E-2</v>
      </c>
    </row>
    <row r="17" spans="1:14" x14ac:dyDescent="0.3">
      <c r="A17" s="4" t="s">
        <v>235</v>
      </c>
      <c r="B17" s="5">
        <v>234822</v>
      </c>
      <c r="C17" s="5">
        <v>8451</v>
      </c>
      <c r="D17" s="5">
        <v>4554</v>
      </c>
      <c r="E17" s="5">
        <v>100</v>
      </c>
      <c r="F17" s="5">
        <v>247927</v>
      </c>
      <c r="G17" s="5">
        <v>234822</v>
      </c>
      <c r="H17" s="5">
        <v>8451</v>
      </c>
      <c r="I17" s="5">
        <v>4554</v>
      </c>
      <c r="J17" s="5">
        <v>100</v>
      </c>
      <c r="K17" s="5">
        <v>247927</v>
      </c>
      <c r="L17" s="3">
        <f t="shared" si="0"/>
        <v>5.2858301032158661E-2</v>
      </c>
      <c r="M17" s="3">
        <f t="shared" si="1"/>
        <v>3.4100400682734323E-2</v>
      </c>
      <c r="N17" s="3">
        <f t="shared" si="2"/>
        <v>1.8375721773656623E-2</v>
      </c>
    </row>
    <row r="18" spans="1:14" x14ac:dyDescent="0.3">
      <c r="A18" s="4" t="s">
        <v>236</v>
      </c>
      <c r="B18" s="5">
        <v>193179</v>
      </c>
      <c r="C18" s="5">
        <v>5438</v>
      </c>
      <c r="D18" s="5">
        <v>2494</v>
      </c>
      <c r="E18" s="5">
        <v>64</v>
      </c>
      <c r="F18" s="5">
        <v>201175</v>
      </c>
      <c r="G18" s="5">
        <v>193179</v>
      </c>
      <c r="H18" s="5">
        <v>5438</v>
      </c>
      <c r="I18" s="5">
        <v>2494</v>
      </c>
      <c r="J18" s="5">
        <v>64</v>
      </c>
      <c r="K18" s="5">
        <v>201175</v>
      </c>
      <c r="L18" s="3">
        <f t="shared" si="0"/>
        <v>3.9746489374922332E-2</v>
      </c>
      <c r="M18" s="3">
        <f t="shared" si="1"/>
        <v>2.7039793944637538E-2</v>
      </c>
      <c r="N18" s="3">
        <f t="shared" si="2"/>
        <v>1.2401111823818688E-2</v>
      </c>
    </row>
    <row r="19" spans="1:14" x14ac:dyDescent="0.3">
      <c r="A19" s="4" t="s">
        <v>237</v>
      </c>
      <c r="B19" s="5">
        <v>117655</v>
      </c>
      <c r="C19" s="5">
        <v>2947</v>
      </c>
      <c r="D19" s="5">
        <v>958</v>
      </c>
      <c r="E19" s="5">
        <v>44</v>
      </c>
      <c r="F19" s="5">
        <v>121604</v>
      </c>
      <c r="G19" s="5">
        <v>117655</v>
      </c>
      <c r="H19" s="5">
        <v>2947</v>
      </c>
      <c r="I19" s="5">
        <v>958</v>
      </c>
      <c r="J19" s="5">
        <v>44</v>
      </c>
      <c r="K19" s="5">
        <v>121604</v>
      </c>
      <c r="L19" s="3">
        <f t="shared" si="0"/>
        <v>3.2474260715108054E-2</v>
      </c>
      <c r="M19" s="3">
        <f t="shared" si="1"/>
        <v>2.4243172096084238E-2</v>
      </c>
      <c r="N19" s="3">
        <f t="shared" si="2"/>
        <v>7.8808818690358669E-3</v>
      </c>
    </row>
    <row r="20" spans="1:14" x14ac:dyDescent="0.3">
      <c r="A20" s="4" t="s">
        <v>238</v>
      </c>
      <c r="B20" s="5">
        <v>47410</v>
      </c>
      <c r="C20" s="5">
        <v>1138</v>
      </c>
      <c r="D20" s="5">
        <v>337</v>
      </c>
      <c r="E20" s="5">
        <v>34</v>
      </c>
      <c r="F20" s="5">
        <v>48919</v>
      </c>
      <c r="G20" s="5">
        <v>47410</v>
      </c>
      <c r="H20" s="5">
        <v>1138</v>
      </c>
      <c r="I20" s="5">
        <v>337</v>
      </c>
      <c r="J20" s="5">
        <v>34</v>
      </c>
      <c r="K20" s="5">
        <v>48919</v>
      </c>
      <c r="L20" s="3">
        <f t="shared" si="0"/>
        <v>3.0846910198491385E-2</v>
      </c>
      <c r="M20" s="3">
        <f t="shared" si="1"/>
        <v>2.3279124475810577E-2</v>
      </c>
      <c r="N20" s="3">
        <f t="shared" si="2"/>
        <v>6.893730183082745E-3</v>
      </c>
    </row>
    <row r="21" spans="1:14" x14ac:dyDescent="0.3">
      <c r="A21" s="4" t="s">
        <v>239</v>
      </c>
      <c r="B21" s="5">
        <v>8154</v>
      </c>
      <c r="C21" s="5">
        <v>236</v>
      </c>
      <c r="D21" s="5">
        <v>73</v>
      </c>
      <c r="E21" s="5">
        <v>6</v>
      </c>
      <c r="F21" s="5">
        <v>8469</v>
      </c>
      <c r="G21">
        <f>SUM(B21:B25)</f>
        <v>9323</v>
      </c>
      <c r="H21">
        <f t="shared" ref="H21:J21" si="3">SUM(C21:C25)</f>
        <v>256</v>
      </c>
      <c r="I21">
        <f t="shared" si="3"/>
        <v>97</v>
      </c>
      <c r="J21">
        <f t="shared" si="3"/>
        <v>6</v>
      </c>
      <c r="K21">
        <f>SUM(F21:F25)</f>
        <v>9682</v>
      </c>
      <c r="L21" s="3">
        <f t="shared" si="0"/>
        <v>3.7079115885147694E-2</v>
      </c>
      <c r="M21" s="3">
        <f t="shared" si="1"/>
        <v>2.6457213724679619E-2</v>
      </c>
      <c r="N21" s="3">
        <f t="shared" si="2"/>
        <v>1.0024803637866887E-2</v>
      </c>
    </row>
    <row r="22" spans="1:14" x14ac:dyDescent="0.3">
      <c r="A22" s="4" t="s">
        <v>240</v>
      </c>
      <c r="B22" s="5">
        <v>1083</v>
      </c>
      <c r="C22" s="5">
        <v>18</v>
      </c>
      <c r="D22" s="5">
        <v>20</v>
      </c>
      <c r="E22" s="5"/>
      <c r="F22" s="5">
        <v>1121</v>
      </c>
      <c r="G22">
        <f>SUM(G2:G21)</f>
        <v>5211416</v>
      </c>
      <c r="H22">
        <f t="shared" ref="H22:K22" si="4">SUM(H2:H21)</f>
        <v>563318</v>
      </c>
      <c r="I22">
        <f t="shared" si="4"/>
        <v>709873</v>
      </c>
      <c r="J22">
        <f t="shared" si="4"/>
        <v>12294</v>
      </c>
      <c r="K22">
        <f t="shared" si="4"/>
        <v>6496901</v>
      </c>
      <c r="L22" s="3">
        <f t="shared" si="0"/>
        <v>0.19786125723633469</v>
      </c>
      <c r="M22" s="3">
        <f t="shared" si="1"/>
        <v>8.6870029286277489E-2</v>
      </c>
      <c r="N22" s="3">
        <f t="shared" si="2"/>
        <v>0.10947047369254606</v>
      </c>
    </row>
    <row r="23" spans="1:14" x14ac:dyDescent="0.3">
      <c r="A23" s="4" t="s">
        <v>241</v>
      </c>
      <c r="B23" s="5">
        <v>82</v>
      </c>
      <c r="C23" s="5">
        <v>2</v>
      </c>
      <c r="D23" s="5">
        <v>2</v>
      </c>
      <c r="E23" s="5"/>
      <c r="F23" s="5">
        <v>86</v>
      </c>
    </row>
    <row r="24" spans="1:14" x14ac:dyDescent="0.3">
      <c r="A24" s="4" t="s">
        <v>242</v>
      </c>
      <c r="B24" s="5">
        <v>2</v>
      </c>
      <c r="C24" s="5"/>
      <c r="D24" s="5"/>
      <c r="E24" s="5"/>
      <c r="F24" s="5">
        <v>2</v>
      </c>
    </row>
    <row r="25" spans="1:14" x14ac:dyDescent="0.3">
      <c r="A25" s="4" t="s">
        <v>243</v>
      </c>
      <c r="B25" s="5">
        <v>2</v>
      </c>
      <c r="C25" s="5"/>
      <c r="D25" s="5">
        <v>2</v>
      </c>
      <c r="E25" s="5"/>
      <c r="F25" s="5">
        <v>4</v>
      </c>
    </row>
    <row r="26" spans="1:14" x14ac:dyDescent="0.3">
      <c r="A26" s="10" t="s">
        <v>213</v>
      </c>
      <c r="B26" s="11">
        <v>5211416</v>
      </c>
      <c r="C26" s="11">
        <v>563318</v>
      </c>
      <c r="D26" s="11">
        <v>709873</v>
      </c>
      <c r="E26" s="11">
        <v>12294</v>
      </c>
      <c r="F26" s="11">
        <v>6496901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92"/>
  <sheetViews>
    <sheetView workbookViewId="0">
      <selection activeCell="L1" sqref="L1:M12"/>
    </sheetView>
  </sheetViews>
  <sheetFormatPr defaultRowHeight="14.4" x14ac:dyDescent="0.3"/>
  <cols>
    <col min="1" max="1" width="23.33203125" customWidth="1"/>
    <col min="5" max="5" width="10.88671875" style="1" bestFit="1" customWidth="1"/>
    <col min="12" max="12" width="35.6640625" customWidth="1"/>
    <col min="13" max="13" width="10.88671875" bestFit="1" customWidth="1"/>
  </cols>
  <sheetData>
    <row r="1" spans="1:13" x14ac:dyDescent="0.3">
      <c r="A1" s="4" t="s">
        <v>4</v>
      </c>
      <c r="B1" s="5">
        <v>5211359</v>
      </c>
      <c r="D1" s="4" t="s">
        <v>9</v>
      </c>
      <c r="E1" s="1">
        <v>207110</v>
      </c>
      <c r="G1" s="4" t="s">
        <v>10</v>
      </c>
      <c r="H1" s="5">
        <v>10750</v>
      </c>
      <c r="I1" s="4" t="s">
        <v>116</v>
      </c>
      <c r="J1" s="5">
        <v>973</v>
      </c>
      <c r="L1" s="4" t="s">
        <v>9</v>
      </c>
      <c r="M1" s="1">
        <v>207110</v>
      </c>
    </row>
    <row r="2" spans="1:13" x14ac:dyDescent="0.3">
      <c r="D2" s="4" t="s">
        <v>130</v>
      </c>
      <c r="E2" s="1">
        <v>183291</v>
      </c>
      <c r="I2" s="4" t="s">
        <v>118</v>
      </c>
      <c r="J2" s="5">
        <v>961</v>
      </c>
      <c r="L2" s="4" t="s">
        <v>130</v>
      </c>
      <c r="M2" s="1">
        <v>183291</v>
      </c>
    </row>
    <row r="3" spans="1:13" x14ac:dyDescent="0.3">
      <c r="D3" s="4" t="s">
        <v>12</v>
      </c>
      <c r="E3" s="1">
        <v>129394</v>
      </c>
      <c r="I3" s="4" t="s">
        <v>105</v>
      </c>
      <c r="J3" s="5">
        <v>944</v>
      </c>
      <c r="L3" s="4" t="s">
        <v>12</v>
      </c>
      <c r="M3" s="1">
        <v>129394</v>
      </c>
    </row>
    <row r="4" spans="1:13" x14ac:dyDescent="0.3">
      <c r="D4" s="4" t="s">
        <v>99</v>
      </c>
      <c r="E4" s="1">
        <v>63910</v>
      </c>
      <c r="I4" s="4" t="s">
        <v>147</v>
      </c>
      <c r="J4" s="5">
        <v>923</v>
      </c>
      <c r="L4" s="4" t="s">
        <v>99</v>
      </c>
      <c r="M4" s="1">
        <v>63910</v>
      </c>
    </row>
    <row r="5" spans="1:13" x14ac:dyDescent="0.3">
      <c r="D5" s="4" t="s">
        <v>158</v>
      </c>
      <c r="E5" s="1">
        <v>55095</v>
      </c>
      <c r="I5" s="4" t="s">
        <v>30</v>
      </c>
      <c r="J5" s="5">
        <v>907</v>
      </c>
      <c r="L5" s="4" t="s">
        <v>158</v>
      </c>
      <c r="M5" s="1">
        <v>55095</v>
      </c>
    </row>
    <row r="6" spans="1:13" x14ac:dyDescent="0.3">
      <c r="D6" s="4" t="s">
        <v>76</v>
      </c>
      <c r="E6" s="1">
        <v>48862</v>
      </c>
      <c r="I6" s="4" t="s">
        <v>132</v>
      </c>
      <c r="J6" s="5">
        <v>884</v>
      </c>
      <c r="L6" s="4" t="s">
        <v>76</v>
      </c>
      <c r="M6" s="1">
        <v>48862</v>
      </c>
    </row>
    <row r="7" spans="1:13" x14ac:dyDescent="0.3">
      <c r="D7" s="4" t="s">
        <v>197</v>
      </c>
      <c r="E7" s="1">
        <v>46316</v>
      </c>
      <c r="I7" s="4" t="s">
        <v>136</v>
      </c>
      <c r="J7" s="5">
        <v>836</v>
      </c>
      <c r="L7" s="4" t="s">
        <v>197</v>
      </c>
      <c r="M7" s="1">
        <v>46316</v>
      </c>
    </row>
    <row r="8" spans="1:13" x14ac:dyDescent="0.3">
      <c r="D8" s="4" t="s">
        <v>104</v>
      </c>
      <c r="E8" s="1">
        <v>37756</v>
      </c>
      <c r="I8" s="4" t="s">
        <v>202</v>
      </c>
      <c r="J8" s="5">
        <v>826</v>
      </c>
      <c r="L8" s="4" t="s">
        <v>104</v>
      </c>
      <c r="M8" s="1">
        <v>37756</v>
      </c>
    </row>
    <row r="9" spans="1:13" x14ac:dyDescent="0.3">
      <c r="D9" s="4" t="s">
        <v>160</v>
      </c>
      <c r="E9" s="1">
        <v>30686</v>
      </c>
      <c r="I9" s="4" t="s">
        <v>88</v>
      </c>
      <c r="J9" s="5">
        <v>785</v>
      </c>
      <c r="L9" s="4" t="s">
        <v>160</v>
      </c>
      <c r="M9" s="1">
        <v>30686</v>
      </c>
    </row>
    <row r="10" spans="1:13" x14ac:dyDescent="0.3">
      <c r="D10" s="4" t="s">
        <v>180</v>
      </c>
      <c r="E10" s="1">
        <v>28559</v>
      </c>
      <c r="I10" s="4" t="s">
        <v>32</v>
      </c>
      <c r="J10" s="5">
        <v>752</v>
      </c>
      <c r="L10" s="4" t="s">
        <v>180</v>
      </c>
      <c r="M10" s="1">
        <v>28559</v>
      </c>
    </row>
    <row r="11" spans="1:13" x14ac:dyDescent="0.3">
      <c r="D11" s="4" t="s">
        <v>65</v>
      </c>
      <c r="E11" s="1">
        <v>26908</v>
      </c>
      <c r="F11" s="2">
        <f>SUM(E11:E82)</f>
        <v>457297</v>
      </c>
      <c r="I11" s="4" t="s">
        <v>57</v>
      </c>
      <c r="J11" s="5">
        <v>709</v>
      </c>
      <c r="L11" s="4" t="s">
        <v>216</v>
      </c>
      <c r="M11" s="1">
        <v>457297</v>
      </c>
    </row>
    <row r="12" spans="1:13" x14ac:dyDescent="0.3">
      <c r="D12" s="4" t="s">
        <v>58</v>
      </c>
      <c r="E12" s="1">
        <v>26708</v>
      </c>
      <c r="I12" s="4" t="s">
        <v>131</v>
      </c>
      <c r="J12" s="5">
        <v>706</v>
      </c>
      <c r="L12" s="4" t="s">
        <v>1</v>
      </c>
      <c r="M12" s="2">
        <f>SUM(M1:M11)</f>
        <v>1288276</v>
      </c>
    </row>
    <row r="13" spans="1:13" x14ac:dyDescent="0.3">
      <c r="D13" s="4" t="s">
        <v>83</v>
      </c>
      <c r="E13" s="1">
        <v>22549</v>
      </c>
      <c r="I13" s="4" t="s">
        <v>127</v>
      </c>
      <c r="J13" s="5">
        <v>699</v>
      </c>
    </row>
    <row r="14" spans="1:13" x14ac:dyDescent="0.3">
      <c r="D14" s="4" t="s">
        <v>47</v>
      </c>
      <c r="E14" s="1">
        <v>21763</v>
      </c>
      <c r="I14" s="4" t="s">
        <v>148</v>
      </c>
      <c r="J14" s="5">
        <v>685</v>
      </c>
    </row>
    <row r="15" spans="1:13" x14ac:dyDescent="0.3">
      <c r="D15" s="4" t="s">
        <v>159</v>
      </c>
      <c r="E15" s="1">
        <v>19017</v>
      </c>
      <c r="I15" s="4" t="s">
        <v>144</v>
      </c>
      <c r="J15" s="5">
        <v>667</v>
      </c>
    </row>
    <row r="16" spans="1:13" x14ac:dyDescent="0.3">
      <c r="D16" s="4" t="s">
        <v>94</v>
      </c>
      <c r="E16" s="1">
        <v>15813</v>
      </c>
      <c r="I16" s="4" t="s">
        <v>176</v>
      </c>
      <c r="J16" s="5">
        <v>659</v>
      </c>
    </row>
    <row r="17" spans="4:10" x14ac:dyDescent="0.3">
      <c r="D17" s="4" t="s">
        <v>25</v>
      </c>
      <c r="E17" s="1">
        <v>14881</v>
      </c>
      <c r="I17" s="4" t="s">
        <v>48</v>
      </c>
      <c r="J17" s="5">
        <v>641</v>
      </c>
    </row>
    <row r="18" spans="4:10" x14ac:dyDescent="0.3">
      <c r="D18" s="4" t="s">
        <v>96</v>
      </c>
      <c r="E18" s="1">
        <v>12967</v>
      </c>
      <c r="I18" s="4" t="s">
        <v>106</v>
      </c>
      <c r="J18" s="5">
        <v>641</v>
      </c>
    </row>
    <row r="19" spans="4:10" x14ac:dyDescent="0.3">
      <c r="D19" s="4" t="s">
        <v>54</v>
      </c>
      <c r="E19" s="1">
        <v>12547</v>
      </c>
      <c r="I19" s="4" t="s">
        <v>42</v>
      </c>
      <c r="J19" s="5">
        <v>630</v>
      </c>
    </row>
    <row r="20" spans="4:10" x14ac:dyDescent="0.3">
      <c r="D20" s="4" t="s">
        <v>74</v>
      </c>
      <c r="E20" s="1">
        <v>11617</v>
      </c>
      <c r="I20" s="4" t="s">
        <v>128</v>
      </c>
      <c r="J20" s="5">
        <v>598</v>
      </c>
    </row>
    <row r="21" spans="4:10" x14ac:dyDescent="0.3">
      <c r="D21" s="4" t="s">
        <v>184</v>
      </c>
      <c r="E21" s="1">
        <v>10964</v>
      </c>
      <c r="I21" s="4" t="s">
        <v>123</v>
      </c>
      <c r="J21" s="5">
        <v>594</v>
      </c>
    </row>
    <row r="22" spans="4:10" x14ac:dyDescent="0.3">
      <c r="D22" s="4" t="s">
        <v>82</v>
      </c>
      <c r="E22" s="1">
        <v>10781</v>
      </c>
      <c r="I22" s="4" t="s">
        <v>173</v>
      </c>
      <c r="J22" s="5">
        <v>559</v>
      </c>
    </row>
    <row r="23" spans="4:10" x14ac:dyDescent="0.3">
      <c r="D23" s="4" t="s">
        <v>195</v>
      </c>
      <c r="E23" s="1">
        <v>10747</v>
      </c>
      <c r="I23" s="4" t="s">
        <v>31</v>
      </c>
      <c r="J23" s="5">
        <v>557</v>
      </c>
    </row>
    <row r="24" spans="4:10" x14ac:dyDescent="0.3">
      <c r="D24" s="4" t="s">
        <v>80</v>
      </c>
      <c r="E24" s="1">
        <v>10672</v>
      </c>
      <c r="I24" s="4" t="s">
        <v>101</v>
      </c>
      <c r="J24" s="5">
        <v>521</v>
      </c>
    </row>
    <row r="25" spans="4:10" x14ac:dyDescent="0.3">
      <c r="D25" s="4" t="s">
        <v>27</v>
      </c>
      <c r="E25" s="1">
        <v>9145</v>
      </c>
      <c r="I25" s="4" t="s">
        <v>187</v>
      </c>
      <c r="J25" s="5">
        <v>496</v>
      </c>
    </row>
    <row r="26" spans="4:10" x14ac:dyDescent="0.3">
      <c r="D26" s="4" t="s">
        <v>188</v>
      </c>
      <c r="E26" s="1">
        <v>8759</v>
      </c>
      <c r="I26" s="4" t="s">
        <v>71</v>
      </c>
      <c r="J26" s="5">
        <v>491</v>
      </c>
    </row>
    <row r="27" spans="4:10" x14ac:dyDescent="0.3">
      <c r="D27" s="4" t="s">
        <v>97</v>
      </c>
      <c r="E27" s="1">
        <v>8328</v>
      </c>
      <c r="I27" s="4" t="s">
        <v>39</v>
      </c>
      <c r="J27" s="5">
        <v>474</v>
      </c>
    </row>
    <row r="28" spans="4:10" x14ac:dyDescent="0.3">
      <c r="D28" s="4" t="s">
        <v>153</v>
      </c>
      <c r="E28" s="1">
        <v>8314</v>
      </c>
      <c r="I28" s="4" t="s">
        <v>108</v>
      </c>
      <c r="J28" s="5">
        <v>454</v>
      </c>
    </row>
    <row r="29" spans="4:10" x14ac:dyDescent="0.3">
      <c r="D29" s="4" t="s">
        <v>145</v>
      </c>
      <c r="E29" s="1">
        <v>7888</v>
      </c>
      <c r="I29" s="4" t="s">
        <v>172</v>
      </c>
      <c r="J29" s="5">
        <v>454</v>
      </c>
    </row>
    <row r="30" spans="4:10" x14ac:dyDescent="0.3">
      <c r="D30" s="4" t="s">
        <v>204</v>
      </c>
      <c r="E30" s="1">
        <v>7857</v>
      </c>
      <c r="I30" s="4" t="s">
        <v>114</v>
      </c>
      <c r="J30" s="5">
        <v>402</v>
      </c>
    </row>
    <row r="31" spans="4:10" x14ac:dyDescent="0.3">
      <c r="D31" s="4" t="s">
        <v>194</v>
      </c>
      <c r="E31" s="1">
        <v>7796</v>
      </c>
      <c r="I31" s="4" t="s">
        <v>68</v>
      </c>
      <c r="J31" s="5">
        <v>399</v>
      </c>
    </row>
    <row r="32" spans="4:10" x14ac:dyDescent="0.3">
      <c r="D32" s="4" t="s">
        <v>163</v>
      </c>
      <c r="E32" s="1">
        <v>6424</v>
      </c>
      <c r="I32" s="4" t="s">
        <v>193</v>
      </c>
      <c r="J32" s="5">
        <v>395</v>
      </c>
    </row>
    <row r="33" spans="4:10" x14ac:dyDescent="0.3">
      <c r="D33" s="4" t="s">
        <v>45</v>
      </c>
      <c r="E33" s="1">
        <v>6283</v>
      </c>
      <c r="I33" s="4" t="s">
        <v>112</v>
      </c>
      <c r="J33" s="5">
        <v>381</v>
      </c>
    </row>
    <row r="34" spans="4:10" x14ac:dyDescent="0.3">
      <c r="D34" s="4" t="s">
        <v>107</v>
      </c>
      <c r="E34" s="1">
        <v>6267</v>
      </c>
      <c r="I34" s="4" t="s">
        <v>84</v>
      </c>
      <c r="J34" s="5">
        <v>374</v>
      </c>
    </row>
    <row r="35" spans="4:10" x14ac:dyDescent="0.3">
      <c r="D35" s="4" t="s">
        <v>26</v>
      </c>
      <c r="E35" s="1">
        <v>5742</v>
      </c>
      <c r="I35" s="4" t="s">
        <v>43</v>
      </c>
      <c r="J35" s="5">
        <v>372</v>
      </c>
    </row>
    <row r="36" spans="4:10" x14ac:dyDescent="0.3">
      <c r="D36" s="4" t="s">
        <v>90</v>
      </c>
      <c r="E36" s="1">
        <v>5635</v>
      </c>
      <c r="I36" s="4" t="s">
        <v>40</v>
      </c>
      <c r="J36" s="5">
        <v>359</v>
      </c>
    </row>
    <row r="37" spans="4:10" x14ac:dyDescent="0.3">
      <c r="D37" s="4" t="s">
        <v>98</v>
      </c>
      <c r="E37" s="1">
        <v>4637</v>
      </c>
      <c r="I37" s="4" t="s">
        <v>70</v>
      </c>
      <c r="J37" s="5">
        <v>353</v>
      </c>
    </row>
    <row r="38" spans="4:10" x14ac:dyDescent="0.3">
      <c r="D38" s="4" t="s">
        <v>85</v>
      </c>
      <c r="E38" s="1">
        <v>4530</v>
      </c>
      <c r="I38" s="4" t="s">
        <v>124</v>
      </c>
      <c r="J38" s="5">
        <v>322</v>
      </c>
    </row>
    <row r="39" spans="4:10" x14ac:dyDescent="0.3">
      <c r="D39" s="4" t="s">
        <v>29</v>
      </c>
      <c r="E39" s="1">
        <v>4161</v>
      </c>
      <c r="I39" s="4" t="s">
        <v>129</v>
      </c>
      <c r="J39" s="5">
        <v>287</v>
      </c>
    </row>
    <row r="40" spans="4:10" x14ac:dyDescent="0.3">
      <c r="D40" s="4" t="s">
        <v>141</v>
      </c>
      <c r="E40" s="1">
        <v>3917</v>
      </c>
      <c r="I40" s="4" t="s">
        <v>63</v>
      </c>
      <c r="J40" s="5">
        <v>277</v>
      </c>
    </row>
    <row r="41" spans="4:10" x14ac:dyDescent="0.3">
      <c r="D41" s="4" t="s">
        <v>179</v>
      </c>
      <c r="E41" s="1">
        <v>3732</v>
      </c>
      <c r="I41" s="4" t="s">
        <v>91</v>
      </c>
      <c r="J41" s="5">
        <v>257</v>
      </c>
    </row>
    <row r="42" spans="4:10" x14ac:dyDescent="0.3">
      <c r="D42" s="4" t="s">
        <v>67</v>
      </c>
      <c r="E42" s="1">
        <v>3594</v>
      </c>
      <c r="I42" s="4" t="s">
        <v>61</v>
      </c>
      <c r="J42" s="5">
        <v>250</v>
      </c>
    </row>
    <row r="43" spans="4:10" x14ac:dyDescent="0.3">
      <c r="D43" s="4" t="s">
        <v>205</v>
      </c>
      <c r="E43" s="1">
        <v>3418</v>
      </c>
      <c r="I43" s="4" t="s">
        <v>156</v>
      </c>
      <c r="J43" s="5">
        <v>245</v>
      </c>
    </row>
    <row r="44" spans="4:10" x14ac:dyDescent="0.3">
      <c r="D44" s="4" t="s">
        <v>171</v>
      </c>
      <c r="E44" s="1">
        <v>3069</v>
      </c>
      <c r="I44" s="4" t="s">
        <v>208</v>
      </c>
      <c r="J44" s="5">
        <v>237</v>
      </c>
    </row>
    <row r="45" spans="4:10" x14ac:dyDescent="0.3">
      <c r="D45" s="4" t="s">
        <v>72</v>
      </c>
      <c r="E45" s="1">
        <v>3064</v>
      </c>
      <c r="I45" s="4" t="s">
        <v>59</v>
      </c>
      <c r="J45" s="5">
        <v>232</v>
      </c>
    </row>
    <row r="46" spans="4:10" x14ac:dyDescent="0.3">
      <c r="D46" s="4" t="s">
        <v>53</v>
      </c>
      <c r="E46" s="1">
        <v>3006</v>
      </c>
      <c r="I46" s="4" t="s">
        <v>143</v>
      </c>
      <c r="J46" s="5">
        <v>232</v>
      </c>
    </row>
    <row r="47" spans="4:10" x14ac:dyDescent="0.3">
      <c r="D47" s="4" t="s">
        <v>66</v>
      </c>
      <c r="E47" s="1">
        <v>2822</v>
      </c>
      <c r="I47" s="4" t="s">
        <v>142</v>
      </c>
      <c r="J47" s="5">
        <v>222</v>
      </c>
    </row>
    <row r="48" spans="4:10" x14ac:dyDescent="0.3">
      <c r="D48" s="4" t="s">
        <v>95</v>
      </c>
      <c r="E48" s="1">
        <v>2821</v>
      </c>
      <c r="I48" s="4" t="s">
        <v>119</v>
      </c>
      <c r="J48" s="5">
        <v>213</v>
      </c>
    </row>
    <row r="49" spans="4:10" x14ac:dyDescent="0.3">
      <c r="D49" s="4" t="s">
        <v>49</v>
      </c>
      <c r="E49" s="1">
        <v>2708</v>
      </c>
      <c r="I49" s="4" t="s">
        <v>206</v>
      </c>
      <c r="J49" s="5">
        <v>211</v>
      </c>
    </row>
    <row r="50" spans="4:10" x14ac:dyDescent="0.3">
      <c r="D50" s="4" t="s">
        <v>117</v>
      </c>
      <c r="E50" s="1">
        <v>2674</v>
      </c>
      <c r="I50" s="4" t="s">
        <v>207</v>
      </c>
      <c r="J50" s="5">
        <v>209</v>
      </c>
    </row>
    <row r="51" spans="4:10" x14ac:dyDescent="0.3">
      <c r="D51" s="4" t="s">
        <v>55</v>
      </c>
      <c r="E51" s="1">
        <v>2581</v>
      </c>
      <c r="I51" s="4" t="s">
        <v>154</v>
      </c>
      <c r="J51" s="5">
        <v>207</v>
      </c>
    </row>
    <row r="52" spans="4:10" x14ac:dyDescent="0.3">
      <c r="D52" s="4" t="s">
        <v>64</v>
      </c>
      <c r="E52" s="1">
        <v>2439</v>
      </c>
      <c r="I52" s="4" t="s">
        <v>113</v>
      </c>
      <c r="J52" s="5">
        <v>192</v>
      </c>
    </row>
    <row r="53" spans="4:10" x14ac:dyDescent="0.3">
      <c r="D53" s="4" t="s">
        <v>152</v>
      </c>
      <c r="E53" s="1">
        <v>2313</v>
      </c>
      <c r="I53" s="4" t="s">
        <v>103</v>
      </c>
      <c r="J53" s="5">
        <v>186</v>
      </c>
    </row>
    <row r="54" spans="4:10" x14ac:dyDescent="0.3">
      <c r="D54" s="4" t="s">
        <v>210</v>
      </c>
      <c r="E54" s="1">
        <v>2299</v>
      </c>
      <c r="I54" s="4" t="s">
        <v>139</v>
      </c>
      <c r="J54" s="5">
        <v>184</v>
      </c>
    </row>
    <row r="55" spans="4:10" x14ac:dyDescent="0.3">
      <c r="D55" s="4" t="s">
        <v>212</v>
      </c>
      <c r="E55" s="1">
        <v>2294</v>
      </c>
      <c r="I55" s="4" t="s">
        <v>79</v>
      </c>
      <c r="J55" s="5">
        <v>174</v>
      </c>
    </row>
    <row r="56" spans="4:10" x14ac:dyDescent="0.3">
      <c r="D56" s="4" t="s">
        <v>92</v>
      </c>
      <c r="E56" s="1">
        <v>2270</v>
      </c>
      <c r="I56" s="4" t="s">
        <v>52</v>
      </c>
      <c r="J56" s="5">
        <v>158</v>
      </c>
    </row>
    <row r="57" spans="4:10" x14ac:dyDescent="0.3">
      <c r="D57" s="4" t="s">
        <v>189</v>
      </c>
      <c r="E57" s="1">
        <v>2174</v>
      </c>
      <c r="I57" s="4" t="s">
        <v>192</v>
      </c>
      <c r="J57" s="5">
        <v>154</v>
      </c>
    </row>
    <row r="58" spans="4:10" x14ac:dyDescent="0.3">
      <c r="D58" s="4" t="s">
        <v>157</v>
      </c>
      <c r="E58" s="1">
        <v>2148</v>
      </c>
      <c r="I58" s="4" t="s">
        <v>89</v>
      </c>
      <c r="J58" s="5">
        <v>153</v>
      </c>
    </row>
    <row r="59" spans="4:10" x14ac:dyDescent="0.3">
      <c r="D59" s="4" t="s">
        <v>182</v>
      </c>
      <c r="E59" s="1">
        <v>2119</v>
      </c>
      <c r="I59" s="4" t="s">
        <v>134</v>
      </c>
      <c r="J59" s="5">
        <v>150</v>
      </c>
    </row>
    <row r="60" spans="4:10" x14ac:dyDescent="0.3">
      <c r="D60" s="4" t="s">
        <v>181</v>
      </c>
      <c r="E60" s="1">
        <v>2055</v>
      </c>
      <c r="I60" s="4" t="s">
        <v>93</v>
      </c>
      <c r="J60" s="5">
        <v>141</v>
      </c>
    </row>
    <row r="61" spans="4:10" x14ac:dyDescent="0.3">
      <c r="D61" s="4" t="s">
        <v>102</v>
      </c>
      <c r="E61" s="1">
        <v>2034</v>
      </c>
      <c r="I61" s="4" t="s">
        <v>198</v>
      </c>
      <c r="J61" s="5">
        <v>135</v>
      </c>
    </row>
    <row r="62" spans="4:10" x14ac:dyDescent="0.3">
      <c r="D62" s="4" t="s">
        <v>209</v>
      </c>
      <c r="E62" s="1">
        <v>1862</v>
      </c>
      <c r="I62" s="4" t="s">
        <v>77</v>
      </c>
      <c r="J62" s="5">
        <v>123</v>
      </c>
    </row>
    <row r="63" spans="4:10" x14ac:dyDescent="0.3">
      <c r="D63" s="4" t="s">
        <v>51</v>
      </c>
      <c r="E63" s="1">
        <v>1813</v>
      </c>
      <c r="I63" s="4" t="s">
        <v>155</v>
      </c>
      <c r="J63" s="5">
        <v>105</v>
      </c>
    </row>
    <row r="64" spans="4:10" x14ac:dyDescent="0.3">
      <c r="D64" s="4" t="s">
        <v>162</v>
      </c>
      <c r="E64" s="1">
        <v>1775</v>
      </c>
      <c r="I64" s="4" t="s">
        <v>191</v>
      </c>
      <c r="J64" s="5">
        <v>101</v>
      </c>
    </row>
    <row r="65" spans="4:10" x14ac:dyDescent="0.3">
      <c r="D65" s="4" t="s">
        <v>100</v>
      </c>
      <c r="E65" s="1">
        <v>1764</v>
      </c>
      <c r="I65" s="4" t="s">
        <v>146</v>
      </c>
      <c r="J65" s="5">
        <v>100</v>
      </c>
    </row>
    <row r="66" spans="4:10" x14ac:dyDescent="0.3">
      <c r="D66" s="4" t="s">
        <v>211</v>
      </c>
      <c r="E66" s="1">
        <v>1751</v>
      </c>
      <c r="I66" s="4" t="s">
        <v>150</v>
      </c>
      <c r="J66" s="5">
        <v>94</v>
      </c>
    </row>
    <row r="67" spans="4:10" x14ac:dyDescent="0.3">
      <c r="D67" s="4" t="s">
        <v>175</v>
      </c>
      <c r="E67" s="1">
        <v>1695</v>
      </c>
      <c r="I67" s="4" t="s">
        <v>87</v>
      </c>
      <c r="J67" s="5">
        <v>91</v>
      </c>
    </row>
    <row r="68" spans="4:10" x14ac:dyDescent="0.3">
      <c r="D68" s="4" t="s">
        <v>133</v>
      </c>
      <c r="E68" s="1">
        <v>1683</v>
      </c>
      <c r="I68" s="4" t="s">
        <v>138</v>
      </c>
      <c r="J68" s="5">
        <v>87</v>
      </c>
    </row>
    <row r="69" spans="4:10" x14ac:dyDescent="0.3">
      <c r="D69" s="4" t="s">
        <v>60</v>
      </c>
      <c r="E69" s="1">
        <v>1551</v>
      </c>
      <c r="I69" s="4" t="s">
        <v>161</v>
      </c>
      <c r="J69" s="5">
        <v>87</v>
      </c>
    </row>
    <row r="70" spans="4:10" x14ac:dyDescent="0.3">
      <c r="D70" s="4" t="s">
        <v>122</v>
      </c>
      <c r="E70" s="1">
        <v>1532</v>
      </c>
      <c r="I70" s="4" t="s">
        <v>177</v>
      </c>
      <c r="J70" s="5">
        <v>83</v>
      </c>
    </row>
    <row r="71" spans="4:10" x14ac:dyDescent="0.3">
      <c r="D71" s="4" t="s">
        <v>62</v>
      </c>
      <c r="E71" s="1">
        <v>1441</v>
      </c>
      <c r="I71" s="4" t="s">
        <v>86</v>
      </c>
      <c r="J71" s="5">
        <v>77</v>
      </c>
    </row>
    <row r="72" spans="4:10" x14ac:dyDescent="0.3">
      <c r="D72" s="4" t="s">
        <v>36</v>
      </c>
      <c r="E72" s="1">
        <v>1396</v>
      </c>
      <c r="I72" s="4" t="s">
        <v>125</v>
      </c>
      <c r="J72" s="5">
        <v>68</v>
      </c>
    </row>
    <row r="73" spans="4:10" x14ac:dyDescent="0.3">
      <c r="D73" s="4" t="s">
        <v>75</v>
      </c>
      <c r="E73" s="1">
        <v>1363</v>
      </c>
      <c r="I73" s="4" t="s">
        <v>110</v>
      </c>
      <c r="J73" s="5">
        <v>66</v>
      </c>
    </row>
    <row r="74" spans="4:10" x14ac:dyDescent="0.3">
      <c r="D74" s="4" t="s">
        <v>109</v>
      </c>
      <c r="E74" s="1">
        <v>1329</v>
      </c>
      <c r="I74" s="4" t="s">
        <v>170</v>
      </c>
      <c r="J74" s="5">
        <v>52</v>
      </c>
    </row>
    <row r="75" spans="4:10" x14ac:dyDescent="0.3">
      <c r="D75" s="4" t="s">
        <v>121</v>
      </c>
      <c r="E75" s="1">
        <v>1225</v>
      </c>
      <c r="I75" s="4" t="s">
        <v>33</v>
      </c>
      <c r="J75" s="5">
        <v>50</v>
      </c>
    </row>
    <row r="76" spans="4:10" x14ac:dyDescent="0.3">
      <c r="D76" s="4" t="s">
        <v>50</v>
      </c>
      <c r="E76" s="1">
        <v>1123</v>
      </c>
      <c r="I76" s="4" t="s">
        <v>140</v>
      </c>
      <c r="J76" s="5">
        <v>44</v>
      </c>
    </row>
    <row r="77" spans="4:10" x14ac:dyDescent="0.3">
      <c r="D77" s="4" t="s">
        <v>178</v>
      </c>
      <c r="E77" s="1">
        <v>1115</v>
      </c>
      <c r="I77" s="4" t="s">
        <v>174</v>
      </c>
      <c r="J77" s="5">
        <v>36</v>
      </c>
    </row>
    <row r="78" spans="4:10" x14ac:dyDescent="0.3">
      <c r="D78" s="4" t="s">
        <v>78</v>
      </c>
      <c r="E78" s="1">
        <v>1077</v>
      </c>
      <c r="I78" s="4" t="s">
        <v>183</v>
      </c>
      <c r="J78" s="5">
        <v>36</v>
      </c>
    </row>
    <row r="79" spans="4:10" x14ac:dyDescent="0.3">
      <c r="D79" s="4" t="s">
        <v>149</v>
      </c>
      <c r="E79" s="1">
        <v>1069</v>
      </c>
      <c r="I79" s="4" t="s">
        <v>111</v>
      </c>
      <c r="J79" s="5">
        <v>25</v>
      </c>
    </row>
    <row r="80" spans="4:10" x14ac:dyDescent="0.3">
      <c r="D80" s="4" t="s">
        <v>186</v>
      </c>
      <c r="E80" s="1">
        <v>1022</v>
      </c>
      <c r="I80" s="4" t="s">
        <v>44</v>
      </c>
      <c r="J80" s="5">
        <v>24</v>
      </c>
    </row>
    <row r="81" spans="4:10" x14ac:dyDescent="0.3">
      <c r="D81" s="4" t="s">
        <v>214</v>
      </c>
      <c r="E81" s="1">
        <v>29710</v>
      </c>
      <c r="I81" s="4" t="s">
        <v>69</v>
      </c>
      <c r="J81" s="5">
        <v>24</v>
      </c>
    </row>
    <row r="82" spans="4:10" x14ac:dyDescent="0.3">
      <c r="D82" s="4" t="s">
        <v>215</v>
      </c>
      <c r="E82" s="1">
        <v>10750</v>
      </c>
      <c r="I82" s="4" t="s">
        <v>169</v>
      </c>
      <c r="J82" s="5">
        <v>22</v>
      </c>
    </row>
    <row r="83" spans="4:10" x14ac:dyDescent="0.3">
      <c r="D83" s="4" t="s">
        <v>1</v>
      </c>
      <c r="E83" s="1">
        <f>SUM(E1:E82)</f>
        <v>1288276</v>
      </c>
      <c r="I83" s="4" t="s">
        <v>168</v>
      </c>
      <c r="J83" s="5">
        <v>18</v>
      </c>
    </row>
    <row r="84" spans="4:10" x14ac:dyDescent="0.3">
      <c r="I84" s="4" t="s">
        <v>185</v>
      </c>
      <c r="J84" s="5">
        <v>16</v>
      </c>
    </row>
    <row r="85" spans="4:10" x14ac:dyDescent="0.3">
      <c r="I85" s="4" t="s">
        <v>203</v>
      </c>
      <c r="J85" s="5">
        <v>16</v>
      </c>
    </row>
    <row r="86" spans="4:10" x14ac:dyDescent="0.3">
      <c r="I86" s="4" t="s">
        <v>137</v>
      </c>
      <c r="J86" s="5">
        <v>15</v>
      </c>
    </row>
    <row r="87" spans="4:10" x14ac:dyDescent="0.3">
      <c r="I87" s="4" t="s">
        <v>46</v>
      </c>
      <c r="J87" s="5">
        <v>14</v>
      </c>
    </row>
    <row r="88" spans="4:10" x14ac:dyDescent="0.3">
      <c r="I88" s="4" t="s">
        <v>56</v>
      </c>
      <c r="J88" s="5">
        <v>14</v>
      </c>
    </row>
    <row r="89" spans="4:10" x14ac:dyDescent="0.3">
      <c r="I89" s="4" t="s">
        <v>151</v>
      </c>
      <c r="J89" s="5">
        <v>13</v>
      </c>
    </row>
    <row r="90" spans="4:10" x14ac:dyDescent="0.3">
      <c r="I90" s="4" t="s">
        <v>37</v>
      </c>
      <c r="J90" s="5">
        <v>12</v>
      </c>
    </row>
    <row r="91" spans="4:10" x14ac:dyDescent="0.3">
      <c r="I91" s="4" t="s">
        <v>73</v>
      </c>
      <c r="J91" s="5">
        <v>12</v>
      </c>
    </row>
    <row r="92" spans="4:10" x14ac:dyDescent="0.3">
      <c r="I92" s="4" t="s">
        <v>120</v>
      </c>
      <c r="J92" s="5">
        <v>10</v>
      </c>
    </row>
    <row r="93" spans="4:10" x14ac:dyDescent="0.3">
      <c r="I93" s="4" t="s">
        <v>164</v>
      </c>
      <c r="J93" s="5">
        <v>10</v>
      </c>
    </row>
    <row r="94" spans="4:10" x14ac:dyDescent="0.3">
      <c r="I94" s="4" t="s">
        <v>35</v>
      </c>
      <c r="J94" s="5">
        <v>8</v>
      </c>
    </row>
    <row r="95" spans="4:10" x14ac:dyDescent="0.3">
      <c r="I95" s="4" t="s">
        <v>38</v>
      </c>
      <c r="J95" s="5">
        <v>8</v>
      </c>
    </row>
    <row r="96" spans="4:10" x14ac:dyDescent="0.3">
      <c r="I96" s="4" t="s">
        <v>115</v>
      </c>
      <c r="J96" s="5">
        <v>8</v>
      </c>
    </row>
    <row r="97" spans="9:10" x14ac:dyDescent="0.3">
      <c r="I97" s="4" t="s">
        <v>34</v>
      </c>
      <c r="J97" s="5">
        <v>6</v>
      </c>
    </row>
    <row r="98" spans="9:10" x14ac:dyDescent="0.3">
      <c r="I98" s="4" t="s">
        <v>81</v>
      </c>
      <c r="J98" s="5">
        <v>6</v>
      </c>
    </row>
    <row r="99" spans="9:10" x14ac:dyDescent="0.3">
      <c r="I99" s="4" t="s">
        <v>126</v>
      </c>
      <c r="J99" s="5">
        <v>6</v>
      </c>
    </row>
    <row r="100" spans="9:10" x14ac:dyDescent="0.3">
      <c r="I100" s="4" t="s">
        <v>28</v>
      </c>
      <c r="J100" s="5">
        <v>4</v>
      </c>
    </row>
    <row r="101" spans="9:10" x14ac:dyDescent="0.3">
      <c r="I101" s="4" t="s">
        <v>167</v>
      </c>
      <c r="J101" s="5">
        <v>4</v>
      </c>
    </row>
    <row r="102" spans="9:10" x14ac:dyDescent="0.3">
      <c r="I102" s="4" t="s">
        <v>190</v>
      </c>
      <c r="J102" s="5">
        <v>4</v>
      </c>
    </row>
    <row r="103" spans="9:10" x14ac:dyDescent="0.3">
      <c r="I103" s="4" t="s">
        <v>199</v>
      </c>
      <c r="J103" s="5">
        <v>4</v>
      </c>
    </row>
    <row r="104" spans="9:10" x14ac:dyDescent="0.3">
      <c r="I104" s="4" t="s">
        <v>200</v>
      </c>
      <c r="J104" s="5">
        <v>4</v>
      </c>
    </row>
    <row r="105" spans="9:10" x14ac:dyDescent="0.3">
      <c r="I105" s="4" t="s">
        <v>201</v>
      </c>
      <c r="J105" s="5">
        <v>4</v>
      </c>
    </row>
    <row r="106" spans="9:10" x14ac:dyDescent="0.3">
      <c r="I106" s="4" t="s">
        <v>41</v>
      </c>
      <c r="J106" s="5">
        <v>2</v>
      </c>
    </row>
    <row r="107" spans="9:10" x14ac:dyDescent="0.3">
      <c r="I107" s="4" t="s">
        <v>135</v>
      </c>
      <c r="J107" s="5">
        <v>2</v>
      </c>
    </row>
    <row r="108" spans="9:10" x14ac:dyDescent="0.3">
      <c r="I108" s="4" t="s">
        <v>165</v>
      </c>
      <c r="J108" s="5">
        <v>2</v>
      </c>
    </row>
    <row r="109" spans="9:10" x14ac:dyDescent="0.3">
      <c r="I109" s="4" t="s">
        <v>166</v>
      </c>
      <c r="J109" s="5">
        <v>2</v>
      </c>
    </row>
    <row r="110" spans="9:10" x14ac:dyDescent="0.3">
      <c r="I110" s="4" t="s">
        <v>196</v>
      </c>
      <c r="J110" s="5">
        <v>2</v>
      </c>
    </row>
    <row r="111" spans="9:10" x14ac:dyDescent="0.3">
      <c r="J111">
        <f>SUM(J1:J110)</f>
        <v>29710</v>
      </c>
    </row>
    <row r="192" spans="1:2" x14ac:dyDescent="0.3">
      <c r="A192" s="7"/>
      <c r="B192" s="8"/>
    </row>
  </sheetData>
  <sortState xmlns:xlrd2="http://schemas.microsoft.com/office/spreadsheetml/2017/richdata2" ref="A1:B192">
    <sortCondition descending="1" ref="B1:B192"/>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8"/>
  <sheetViews>
    <sheetView workbookViewId="0">
      <selection activeCell="I1" sqref="I1:J17"/>
    </sheetView>
  </sheetViews>
  <sheetFormatPr defaultRowHeight="14.4" x14ac:dyDescent="0.3"/>
  <cols>
    <col min="1" max="1" width="25.109375" customWidth="1"/>
    <col min="4" max="4" width="28" customWidth="1"/>
    <col min="5" max="6" width="12.44140625" bestFit="1" customWidth="1"/>
    <col min="9" max="9" width="27" customWidth="1"/>
  </cols>
  <sheetData>
    <row r="1" spans="1:10" x14ac:dyDescent="0.3">
      <c r="A1" s="4" t="s">
        <v>2</v>
      </c>
      <c r="E1">
        <v>2007</v>
      </c>
      <c r="F1">
        <v>2016</v>
      </c>
      <c r="G1" t="s">
        <v>20</v>
      </c>
      <c r="I1" t="s">
        <v>23</v>
      </c>
      <c r="J1" t="s">
        <v>24</v>
      </c>
    </row>
    <row r="2" spans="1:10" x14ac:dyDescent="0.3">
      <c r="A2" s="4" t="s">
        <v>3</v>
      </c>
      <c r="D2" s="4" t="s">
        <v>9</v>
      </c>
      <c r="E2" s="1">
        <v>166151</v>
      </c>
      <c r="F2" s="1">
        <v>207110</v>
      </c>
      <c r="G2" s="3">
        <f>(F2-E2)/E2</f>
        <v>0.24651672274015804</v>
      </c>
      <c r="I2" s="4" t="s">
        <v>0</v>
      </c>
      <c r="J2" s="6">
        <v>-1.9361339793950227E-2</v>
      </c>
    </row>
    <row r="3" spans="1:10" x14ac:dyDescent="0.3">
      <c r="A3" s="4" t="s">
        <v>5</v>
      </c>
      <c r="D3" s="4" t="s">
        <v>5</v>
      </c>
      <c r="E3" s="1">
        <v>68861</v>
      </c>
      <c r="F3" s="1">
        <v>77302</v>
      </c>
      <c r="G3" s="3">
        <f t="shared" ref="G3:G18" si="0">(F3-E3)/E3</f>
        <v>0.12258027039979089</v>
      </c>
      <c r="I3" s="4" t="s">
        <v>13</v>
      </c>
      <c r="J3" s="6">
        <v>6.0901299049149593E-2</v>
      </c>
    </row>
    <row r="4" spans="1:10" x14ac:dyDescent="0.3">
      <c r="A4" s="4" t="s">
        <v>6</v>
      </c>
      <c r="D4" s="4" t="s">
        <v>13</v>
      </c>
      <c r="E4" s="1">
        <v>29868</v>
      </c>
      <c r="F4" s="1">
        <v>31687</v>
      </c>
      <c r="G4" s="3">
        <f t="shared" si="0"/>
        <v>6.0901299049149593E-2</v>
      </c>
      <c r="I4" s="4" t="s">
        <v>5</v>
      </c>
      <c r="J4" s="6">
        <v>0.12258027039979089</v>
      </c>
    </row>
    <row r="5" spans="1:10" x14ac:dyDescent="0.3">
      <c r="A5" s="4" t="s">
        <v>7</v>
      </c>
      <c r="D5" s="4" t="s">
        <v>15</v>
      </c>
      <c r="E5" s="1">
        <v>93887</v>
      </c>
      <c r="F5" s="1">
        <v>122267</v>
      </c>
      <c r="G5" s="3">
        <f t="shared" si="0"/>
        <v>0.30227827068710256</v>
      </c>
      <c r="I5" s="4" t="s">
        <v>11</v>
      </c>
      <c r="J5" s="6">
        <v>0.21140966674735737</v>
      </c>
    </row>
    <row r="6" spans="1:10" x14ac:dyDescent="0.3">
      <c r="A6" s="4" t="s">
        <v>8</v>
      </c>
      <c r="D6" s="4" t="s">
        <v>6</v>
      </c>
      <c r="E6" s="1">
        <v>36984</v>
      </c>
      <c r="F6" s="1">
        <v>125338</v>
      </c>
      <c r="G6" s="3">
        <f t="shared" si="0"/>
        <v>2.3889790179537096</v>
      </c>
      <c r="I6" s="4" t="s">
        <v>9</v>
      </c>
      <c r="J6" s="6">
        <v>0.24651672274015804</v>
      </c>
    </row>
    <row r="7" spans="1:10" x14ac:dyDescent="0.3">
      <c r="A7" s="4" t="s">
        <v>9</v>
      </c>
      <c r="D7" s="4" t="s">
        <v>7</v>
      </c>
      <c r="E7" s="1">
        <v>63225</v>
      </c>
      <c r="F7" s="1">
        <v>99065</v>
      </c>
      <c r="G7" s="3">
        <f t="shared" si="0"/>
        <v>0.56686437327006722</v>
      </c>
      <c r="I7" s="4" t="s">
        <v>15</v>
      </c>
      <c r="J7" s="6">
        <v>0.30227827068710256</v>
      </c>
    </row>
    <row r="8" spans="1:10" x14ac:dyDescent="0.3">
      <c r="A8" s="4" t="s">
        <v>10</v>
      </c>
      <c r="D8" s="4" t="s">
        <v>11</v>
      </c>
      <c r="E8" s="1">
        <v>12393</v>
      </c>
      <c r="F8" s="1">
        <v>15013</v>
      </c>
      <c r="G8" s="3">
        <f t="shared" si="0"/>
        <v>0.21140966674735737</v>
      </c>
      <c r="I8" s="4" t="s">
        <v>12</v>
      </c>
      <c r="J8" s="6">
        <v>0.32060297404598853</v>
      </c>
    </row>
    <row r="9" spans="1:10" x14ac:dyDescent="0.3">
      <c r="A9" s="4" t="s">
        <v>11</v>
      </c>
      <c r="D9" s="4" t="s">
        <v>12</v>
      </c>
      <c r="E9" s="1">
        <v>97981</v>
      </c>
      <c r="F9" s="1">
        <v>129394</v>
      </c>
      <c r="G9" s="3">
        <f t="shared" si="0"/>
        <v>0.32060297404598853</v>
      </c>
      <c r="I9" s="4" t="s">
        <v>7</v>
      </c>
      <c r="J9" s="6">
        <v>0.56686437327006722</v>
      </c>
    </row>
    <row r="10" spans="1:10" x14ac:dyDescent="0.3">
      <c r="A10" s="4" t="s">
        <v>12</v>
      </c>
      <c r="D10" s="4" t="s">
        <v>8</v>
      </c>
      <c r="E10" s="1">
        <v>128907</v>
      </c>
      <c r="F10" s="1">
        <v>204102</v>
      </c>
      <c r="G10" s="3">
        <f t="shared" si="0"/>
        <v>0.58332751518536619</v>
      </c>
      <c r="I10" s="4" t="s">
        <v>8</v>
      </c>
      <c r="J10" s="6">
        <v>0.58332751518536619</v>
      </c>
    </row>
    <row r="11" spans="1:10" x14ac:dyDescent="0.3">
      <c r="A11" s="4" t="s">
        <v>13</v>
      </c>
      <c r="D11" s="4" t="s">
        <v>14</v>
      </c>
      <c r="E11" s="1">
        <v>16458</v>
      </c>
      <c r="F11" s="1">
        <v>30416</v>
      </c>
      <c r="G11" s="3">
        <f t="shared" si="0"/>
        <v>0.84809818933041681</v>
      </c>
      <c r="I11" s="4" t="s">
        <v>14</v>
      </c>
      <c r="J11" s="6">
        <v>0.84809818933041681</v>
      </c>
    </row>
    <row r="12" spans="1:10" x14ac:dyDescent="0.3">
      <c r="A12" s="4" t="s">
        <v>14</v>
      </c>
      <c r="D12" s="4" t="s">
        <v>2</v>
      </c>
      <c r="E12" s="1">
        <v>50471</v>
      </c>
      <c r="F12" s="1">
        <v>102862</v>
      </c>
      <c r="G12" s="3">
        <f t="shared" si="0"/>
        <v>1.0380416476788652</v>
      </c>
      <c r="I12" s="4" t="s">
        <v>3</v>
      </c>
      <c r="J12" s="6">
        <v>0.94488730272491916</v>
      </c>
    </row>
    <row r="13" spans="1:10" x14ac:dyDescent="0.3">
      <c r="A13" s="4" t="s">
        <v>15</v>
      </c>
      <c r="D13" s="4" t="s">
        <v>3</v>
      </c>
      <c r="E13" s="1">
        <v>68369</v>
      </c>
      <c r="F13" s="1">
        <v>132970</v>
      </c>
      <c r="G13" s="3">
        <f t="shared" si="0"/>
        <v>0.94488730272491916</v>
      </c>
      <c r="I13" s="4" t="s">
        <v>2</v>
      </c>
      <c r="J13" s="6">
        <v>1.0380416476788652</v>
      </c>
    </row>
    <row r="14" spans="1:10" x14ac:dyDescent="0.3">
      <c r="B14">
        <f>SUM(B1:B13)</f>
        <v>0</v>
      </c>
      <c r="D14" s="4" t="s">
        <v>10</v>
      </c>
      <c r="E14" s="1">
        <v>7107</v>
      </c>
      <c r="F14" s="1">
        <v>10750</v>
      </c>
      <c r="G14" s="3">
        <f t="shared" si="0"/>
        <v>0.51259321795412971</v>
      </c>
      <c r="I14" s="4" t="s">
        <v>6</v>
      </c>
      <c r="J14" s="6">
        <v>2.3889790179537096</v>
      </c>
    </row>
    <row r="15" spans="1:10" x14ac:dyDescent="0.3">
      <c r="A15" s="4" t="s">
        <v>2</v>
      </c>
      <c r="D15" s="4" t="s">
        <v>19</v>
      </c>
      <c r="E15" s="1">
        <f>SUM(E2:E14)</f>
        <v>840662</v>
      </c>
      <c r="F15" s="1">
        <f>SUM(F2:F14)</f>
        <v>1288276</v>
      </c>
      <c r="G15" s="3">
        <f t="shared" si="0"/>
        <v>0.53245418491617325</v>
      </c>
    </row>
    <row r="16" spans="1:10" x14ac:dyDescent="0.3">
      <c r="A16" s="4" t="s">
        <v>3</v>
      </c>
      <c r="E16" s="1"/>
      <c r="F16" s="1"/>
      <c r="G16" s="3"/>
      <c r="I16" s="4" t="s">
        <v>21</v>
      </c>
      <c r="J16" s="6">
        <v>0.53245418491617325</v>
      </c>
    </row>
    <row r="17" spans="1:10" x14ac:dyDescent="0.3">
      <c r="A17" s="4" t="s">
        <v>4</v>
      </c>
      <c r="B17" s="5">
        <v>5314250</v>
      </c>
      <c r="D17" s="4" t="s">
        <v>17</v>
      </c>
      <c r="E17" s="1">
        <v>5314250</v>
      </c>
      <c r="F17" s="1">
        <v>5211359</v>
      </c>
      <c r="G17" s="3">
        <f t="shared" si="0"/>
        <v>-1.9361339793950227E-2</v>
      </c>
      <c r="I17" s="4" t="s">
        <v>22</v>
      </c>
      <c r="J17" s="6">
        <v>5.6007786951300036E-2</v>
      </c>
    </row>
    <row r="18" spans="1:10" x14ac:dyDescent="0.3">
      <c r="A18" s="4" t="s">
        <v>5</v>
      </c>
      <c r="D18" s="4" t="s">
        <v>18</v>
      </c>
      <c r="E18" s="1">
        <v>6154912</v>
      </c>
      <c r="F18" s="1">
        <v>6499635</v>
      </c>
      <c r="G18" s="3">
        <f t="shared" si="0"/>
        <v>5.6007786951300036E-2</v>
      </c>
    </row>
    <row r="19" spans="1:10" x14ac:dyDescent="0.3">
      <c r="A19" s="4" t="s">
        <v>6</v>
      </c>
    </row>
    <row r="20" spans="1:10" x14ac:dyDescent="0.3">
      <c r="A20" s="4" t="s">
        <v>7</v>
      </c>
    </row>
    <row r="21" spans="1:10" x14ac:dyDescent="0.3">
      <c r="A21" s="4" t="s">
        <v>8</v>
      </c>
    </row>
    <row r="22" spans="1:10" x14ac:dyDescent="0.3">
      <c r="A22" s="4" t="s">
        <v>9</v>
      </c>
    </row>
    <row r="23" spans="1:10" x14ac:dyDescent="0.3">
      <c r="A23" s="4" t="s">
        <v>10</v>
      </c>
    </row>
    <row r="24" spans="1:10" x14ac:dyDescent="0.3">
      <c r="A24" s="4" t="s">
        <v>11</v>
      </c>
    </row>
    <row r="25" spans="1:10" x14ac:dyDescent="0.3">
      <c r="A25" s="4" t="s">
        <v>12</v>
      </c>
    </row>
    <row r="26" spans="1:10" x14ac:dyDescent="0.3">
      <c r="A26" s="4" t="s">
        <v>13</v>
      </c>
    </row>
    <row r="27" spans="1:10" x14ac:dyDescent="0.3">
      <c r="A27" s="4" t="s">
        <v>14</v>
      </c>
    </row>
    <row r="28" spans="1:10" x14ac:dyDescent="0.3">
      <c r="A28" s="4" t="s">
        <v>15</v>
      </c>
    </row>
  </sheetData>
  <sortState xmlns:xlrd2="http://schemas.microsoft.com/office/spreadsheetml/2017/richdata2" ref="I2:J14">
    <sortCondition ref="J2:J14"/>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45A41-F70D-4D6C-A2CA-00CE66BF4E8D}">
  <dimension ref="A1:R44"/>
  <sheetViews>
    <sheetView showGridLines="0" zoomScale="107" zoomScaleNormal="107" workbookViewId="0">
      <selection activeCell="V6" sqref="V6"/>
    </sheetView>
  </sheetViews>
  <sheetFormatPr defaultColWidth="8.88671875" defaultRowHeight="14.4" x14ac:dyDescent="0.3"/>
  <cols>
    <col min="1" max="1" width="27.109375" customWidth="1"/>
    <col min="2" max="3" width="15" customWidth="1"/>
    <col min="4" max="4" width="3.5546875" customWidth="1"/>
    <col min="14" max="14" width="10.5546875" customWidth="1"/>
    <col min="17" max="17" width="11.5546875" customWidth="1"/>
  </cols>
  <sheetData>
    <row r="1" spans="1:18" ht="39" customHeight="1" x14ac:dyDescent="0.3">
      <c r="A1" s="137" t="s">
        <v>412</v>
      </c>
      <c r="B1" s="137"/>
      <c r="C1" s="137"/>
      <c r="D1" s="137"/>
      <c r="E1" s="137"/>
      <c r="F1" s="137"/>
      <c r="G1" s="137"/>
      <c r="H1" s="137"/>
      <c r="I1" s="137"/>
      <c r="J1" s="137"/>
      <c r="K1" s="137"/>
      <c r="L1" s="137"/>
      <c r="M1" s="137"/>
      <c r="N1" s="137"/>
      <c r="O1" s="137"/>
      <c r="P1" s="137"/>
      <c r="Q1" s="137"/>
    </row>
    <row r="2" spans="1:18" ht="21.6" customHeight="1" x14ac:dyDescent="0.3">
      <c r="A2" s="133" t="s">
        <v>337</v>
      </c>
      <c r="B2" s="133"/>
      <c r="C2" s="133"/>
      <c r="D2" s="70"/>
      <c r="E2" s="70"/>
      <c r="F2" s="70"/>
      <c r="G2" s="135">
        <v>2010</v>
      </c>
      <c r="H2" s="135"/>
      <c r="I2" s="70"/>
      <c r="J2" s="70"/>
      <c r="K2" s="70"/>
      <c r="L2" s="70"/>
      <c r="M2" s="70"/>
      <c r="N2" s="70">
        <v>2023</v>
      </c>
      <c r="O2" s="70"/>
      <c r="P2" s="70"/>
      <c r="Q2" s="70"/>
    </row>
    <row r="3" spans="1:18" x14ac:dyDescent="0.3">
      <c r="A3" s="28" t="s">
        <v>356</v>
      </c>
      <c r="B3" s="31">
        <v>2010</v>
      </c>
      <c r="C3" s="31">
        <v>2023</v>
      </c>
      <c r="D3" s="53"/>
    </row>
    <row r="4" spans="1:18" x14ac:dyDescent="0.3">
      <c r="A4" s="30" t="s">
        <v>0</v>
      </c>
      <c r="B4" s="69">
        <v>394178</v>
      </c>
      <c r="C4" s="32">
        <v>289871</v>
      </c>
      <c r="D4" s="68"/>
    </row>
    <row r="5" spans="1:18" x14ac:dyDescent="0.3">
      <c r="A5" s="30" t="s">
        <v>355</v>
      </c>
      <c r="B5" s="24">
        <v>695360</v>
      </c>
      <c r="C5" s="32">
        <v>951304</v>
      </c>
      <c r="D5" s="68"/>
    </row>
    <row r="6" spans="1:18" x14ac:dyDescent="0.3">
      <c r="A6" s="28" t="s">
        <v>1</v>
      </c>
      <c r="B6" s="67">
        <f>SUM(B4:B5)</f>
        <v>1089538</v>
      </c>
      <c r="C6" s="67">
        <f>SUM(C4:C5)</f>
        <v>1241175</v>
      </c>
      <c r="D6" s="66"/>
    </row>
    <row r="7" spans="1:18" ht="14.4" customHeight="1" x14ac:dyDescent="0.3">
      <c r="C7" s="2"/>
      <c r="D7" s="2"/>
    </row>
    <row r="8" spans="1:18" x14ac:dyDescent="0.3">
      <c r="A8" s="134" t="s">
        <v>317</v>
      </c>
      <c r="B8" s="134"/>
      <c r="C8" s="61"/>
      <c r="D8" s="2"/>
    </row>
    <row r="9" spans="1:18" x14ac:dyDescent="0.3">
      <c r="A9" s="132" t="s">
        <v>354</v>
      </c>
      <c r="B9" s="132"/>
      <c r="C9" s="65">
        <f>(C6-B6)/B6</f>
        <v>0.13917550374562429</v>
      </c>
      <c r="D9" s="3"/>
    </row>
    <row r="10" spans="1:18" x14ac:dyDescent="0.3">
      <c r="A10" s="132" t="s">
        <v>353</v>
      </c>
      <c r="B10" s="132"/>
      <c r="C10" s="65">
        <f>(C5-B5)/B5</f>
        <v>0.36807409111826966</v>
      </c>
      <c r="D10" s="3"/>
    </row>
    <row r="11" spans="1:18" x14ac:dyDescent="0.3">
      <c r="A11" s="132" t="s">
        <v>352</v>
      </c>
      <c r="B11" s="132"/>
      <c r="C11" s="65">
        <f>(C4-B4)/B4</f>
        <v>-0.26461902998137898</v>
      </c>
      <c r="D11" s="3"/>
    </row>
    <row r="12" spans="1:18" ht="14.4" customHeight="1" x14ac:dyDescent="0.3">
      <c r="A12" s="64"/>
      <c r="B12" s="64"/>
      <c r="C12" s="64"/>
      <c r="D12" s="63"/>
    </row>
    <row r="13" spans="1:18" ht="68.400000000000006" customHeight="1" x14ac:dyDescent="0.3">
      <c r="A13" s="138" t="s">
        <v>351</v>
      </c>
      <c r="B13" s="138"/>
      <c r="C13" s="138"/>
      <c r="D13" s="62"/>
      <c r="E13" s="62"/>
      <c r="F13" s="62"/>
      <c r="G13" s="62"/>
      <c r="H13" s="62"/>
      <c r="I13" s="62"/>
      <c r="J13" s="62"/>
      <c r="K13" s="62"/>
      <c r="R13" s="2">
        <f t="shared" ref="R13" si="0">D6+D29+D39</f>
        <v>0</v>
      </c>
    </row>
    <row r="14" spans="1:18" ht="19.8" customHeight="1" x14ac:dyDescent="0.3">
      <c r="A14" s="136" t="s">
        <v>363</v>
      </c>
      <c r="B14" s="136"/>
      <c r="C14" s="136"/>
      <c r="D14" s="136"/>
      <c r="E14" s="136"/>
    </row>
    <row r="15" spans="1:18" s="45" customFormat="1" ht="19.8" customHeight="1" x14ac:dyDescent="0.3">
      <c r="A15" s="133" t="s">
        <v>4</v>
      </c>
      <c r="B15" s="133"/>
      <c r="C15" s="133"/>
      <c r="D15" s="73"/>
      <c r="E15" s="73"/>
    </row>
    <row r="16" spans="1:18" x14ac:dyDescent="0.3">
      <c r="A16" s="28" t="s">
        <v>356</v>
      </c>
      <c r="B16" s="31">
        <v>2010</v>
      </c>
      <c r="C16" s="31">
        <v>2023</v>
      </c>
      <c r="D16" s="53"/>
    </row>
    <row r="17" spans="1:17" x14ac:dyDescent="0.3">
      <c r="A17" s="30" t="s">
        <v>0</v>
      </c>
      <c r="B17" s="69">
        <v>8154504</v>
      </c>
      <c r="C17" s="32">
        <v>7665100</v>
      </c>
      <c r="D17" s="68"/>
      <c r="Q17" s="2"/>
    </row>
    <row r="18" spans="1:17" x14ac:dyDescent="0.3">
      <c r="A18" s="30" t="s">
        <v>355</v>
      </c>
      <c r="B18" s="24">
        <v>2685401</v>
      </c>
      <c r="C18" s="32">
        <v>4032457</v>
      </c>
      <c r="D18" s="68"/>
      <c r="Q18" s="2"/>
    </row>
    <row r="19" spans="1:17" x14ac:dyDescent="0.3">
      <c r="A19" s="28" t="s">
        <v>1</v>
      </c>
      <c r="B19" s="67">
        <f>SUM(B17:B18)</f>
        <v>10839905</v>
      </c>
      <c r="C19" s="67">
        <f>SUM(C17:C18)</f>
        <v>11697557</v>
      </c>
      <c r="D19" s="66"/>
    </row>
    <row r="20" spans="1:17" ht="14.4" customHeight="1" x14ac:dyDescent="0.3">
      <c r="A20" s="133"/>
      <c r="B20" s="133"/>
      <c r="C20" s="133"/>
      <c r="D20" s="2"/>
    </row>
    <row r="21" spans="1:17" x14ac:dyDescent="0.3">
      <c r="A21" s="134" t="s">
        <v>317</v>
      </c>
      <c r="B21" s="134"/>
      <c r="C21" s="72"/>
      <c r="D21" s="2"/>
    </row>
    <row r="22" spans="1:17" x14ac:dyDescent="0.3">
      <c r="A22" s="132" t="s">
        <v>354</v>
      </c>
      <c r="B22" s="132"/>
      <c r="C22" s="65">
        <f>(C19-B19)/B19</f>
        <v>7.9119881585678106E-2</v>
      </c>
      <c r="D22" s="3"/>
    </row>
    <row r="23" spans="1:17" x14ac:dyDescent="0.3">
      <c r="A23" s="132" t="s">
        <v>353</v>
      </c>
      <c r="B23" s="132"/>
      <c r="C23" s="65">
        <f>(C18-B18)/B18</f>
        <v>0.50162191791840405</v>
      </c>
      <c r="D23" s="3"/>
    </row>
    <row r="24" spans="1:17" x14ac:dyDescent="0.3">
      <c r="A24" s="132" t="s">
        <v>352</v>
      </c>
      <c r="B24" s="132"/>
      <c r="C24" s="65">
        <f>(C17-B17)/B17</f>
        <v>-6.0016403204903694E-2</v>
      </c>
      <c r="D24" s="3"/>
    </row>
    <row r="25" spans="1:17" ht="25.8" x14ac:dyDescent="0.3">
      <c r="A25" s="133" t="s">
        <v>249</v>
      </c>
      <c r="B25" s="133"/>
      <c r="C25" s="133"/>
    </row>
    <row r="26" spans="1:17" x14ac:dyDescent="0.3">
      <c r="A26" s="28" t="s">
        <v>356</v>
      </c>
      <c r="B26" s="31">
        <v>2010</v>
      </c>
      <c r="C26" s="31">
        <v>2023</v>
      </c>
      <c r="D26" s="53"/>
    </row>
    <row r="27" spans="1:17" x14ac:dyDescent="0.3">
      <c r="A27" s="30" t="s">
        <v>0</v>
      </c>
      <c r="B27" s="69">
        <v>5250454</v>
      </c>
      <c r="C27" s="32">
        <v>4992741</v>
      </c>
      <c r="D27" s="68"/>
    </row>
    <row r="28" spans="1:17" x14ac:dyDescent="0.3">
      <c r="A28" s="30" t="s">
        <v>355</v>
      </c>
      <c r="B28" s="24">
        <v>1001529</v>
      </c>
      <c r="C28" s="32">
        <v>1782066</v>
      </c>
      <c r="D28" s="68"/>
    </row>
    <row r="29" spans="1:17" x14ac:dyDescent="0.3">
      <c r="A29" s="28" t="s">
        <v>1</v>
      </c>
      <c r="B29" s="67">
        <f>SUM(B27:B28)</f>
        <v>6251983</v>
      </c>
      <c r="C29" s="67">
        <f>SUM(C27:C28)</f>
        <v>6774807</v>
      </c>
      <c r="D29" s="66"/>
    </row>
    <row r="30" spans="1:17" x14ac:dyDescent="0.3">
      <c r="C30" s="2"/>
      <c r="D30" s="2"/>
    </row>
    <row r="31" spans="1:17" x14ac:dyDescent="0.3">
      <c r="A31" s="134" t="s">
        <v>317</v>
      </c>
      <c r="B31" s="134"/>
      <c r="C31" s="72"/>
      <c r="D31" s="2"/>
    </row>
    <row r="32" spans="1:17" x14ac:dyDescent="0.3">
      <c r="A32" s="132" t="s">
        <v>354</v>
      </c>
      <c r="B32" s="132"/>
      <c r="C32" s="65">
        <f>(C29-B29)/B29</f>
        <v>8.3625307362480028E-2</v>
      </c>
      <c r="D32" s="3"/>
    </row>
    <row r="33" spans="1:4" x14ac:dyDescent="0.3">
      <c r="A33" s="132" t="s">
        <v>353</v>
      </c>
      <c r="B33" s="132"/>
      <c r="C33" s="65">
        <f>(C28-B28)/B28</f>
        <v>0.77934538091258465</v>
      </c>
      <c r="D33" s="3"/>
    </row>
    <row r="34" spans="1:4" x14ac:dyDescent="0.3">
      <c r="A34" s="132" t="s">
        <v>352</v>
      </c>
      <c r="B34" s="132"/>
      <c r="C34" s="65">
        <f>(C27-B27)/B27</f>
        <v>-4.9083945883536928E-2</v>
      </c>
      <c r="D34" s="3"/>
    </row>
    <row r="35" spans="1:4" ht="25.8" x14ac:dyDescent="0.3">
      <c r="A35" s="133" t="s">
        <v>340</v>
      </c>
      <c r="B35" s="133"/>
      <c r="C35" s="133"/>
    </row>
    <row r="36" spans="1:4" x14ac:dyDescent="0.3">
      <c r="A36" s="28" t="s">
        <v>356</v>
      </c>
      <c r="B36" s="31">
        <v>2010</v>
      </c>
      <c r="C36" s="31">
        <v>2023</v>
      </c>
      <c r="D36" s="53"/>
    </row>
    <row r="37" spans="1:4" x14ac:dyDescent="0.3">
      <c r="A37" s="30" t="s">
        <v>0</v>
      </c>
      <c r="B37" s="69">
        <v>2509872</v>
      </c>
      <c r="C37" s="32">
        <v>2382488</v>
      </c>
      <c r="D37" s="68"/>
    </row>
    <row r="38" spans="1:4" x14ac:dyDescent="0.3">
      <c r="A38" s="30" t="s">
        <v>355</v>
      </c>
      <c r="B38" s="24">
        <v>988512</v>
      </c>
      <c r="C38" s="32">
        <v>1299087</v>
      </c>
      <c r="D38" s="68"/>
    </row>
    <row r="39" spans="1:4" x14ac:dyDescent="0.3">
      <c r="A39" s="28" t="s">
        <v>1</v>
      </c>
      <c r="B39" s="67">
        <f>SUM(B37:B38)</f>
        <v>3498384</v>
      </c>
      <c r="C39" s="67">
        <f>SUM(C37:C38)</f>
        <v>3681575</v>
      </c>
      <c r="D39" s="66"/>
    </row>
    <row r="40" spans="1:4" x14ac:dyDescent="0.3">
      <c r="C40" s="2"/>
      <c r="D40" s="2"/>
    </row>
    <row r="41" spans="1:4" x14ac:dyDescent="0.3">
      <c r="A41" s="134" t="s">
        <v>317</v>
      </c>
      <c r="B41" s="134"/>
      <c r="C41" s="72"/>
      <c r="D41" s="2"/>
    </row>
    <row r="42" spans="1:4" x14ac:dyDescent="0.3">
      <c r="A42" s="132" t="s">
        <v>354</v>
      </c>
      <c r="B42" s="132"/>
      <c r="C42" s="65">
        <f>(C39-B39)/B39</f>
        <v>5.2364463134978896E-2</v>
      </c>
      <c r="D42" s="3"/>
    </row>
    <row r="43" spans="1:4" x14ac:dyDescent="0.3">
      <c r="A43" s="132" t="s">
        <v>353</v>
      </c>
      <c r="B43" s="132"/>
      <c r="C43" s="65">
        <f>(C38-B38)/B38</f>
        <v>0.31418434981062443</v>
      </c>
      <c r="D43" s="3"/>
    </row>
    <row r="44" spans="1:4" x14ac:dyDescent="0.3">
      <c r="A44" s="132" t="s">
        <v>352</v>
      </c>
      <c r="B44" s="132"/>
      <c r="C44" s="65">
        <f>(C37-B37)/B37</f>
        <v>-5.0753185819834637E-2</v>
      </c>
      <c r="D44" s="3"/>
    </row>
  </sheetData>
  <sheetProtection formatRows="0" selectLockedCells="1"/>
  <mergeCells count="25">
    <mergeCell ref="A31:B31"/>
    <mergeCell ref="A11:B11"/>
    <mergeCell ref="G2:H2"/>
    <mergeCell ref="A14:E14"/>
    <mergeCell ref="A1:Q1"/>
    <mergeCell ref="A8:B8"/>
    <mergeCell ref="A13:C13"/>
    <mergeCell ref="A9:B9"/>
    <mergeCell ref="A10:B10"/>
    <mergeCell ref="A43:B43"/>
    <mergeCell ref="A44:B44"/>
    <mergeCell ref="A2:C2"/>
    <mergeCell ref="A15:C15"/>
    <mergeCell ref="A20:C20"/>
    <mergeCell ref="A25:C25"/>
    <mergeCell ref="A35:C35"/>
    <mergeCell ref="A32:B32"/>
    <mergeCell ref="A33:B33"/>
    <mergeCell ref="A34:B34"/>
    <mergeCell ref="A41:B41"/>
    <mergeCell ref="A42:B42"/>
    <mergeCell ref="A21:B21"/>
    <mergeCell ref="A22:B22"/>
    <mergeCell ref="A23:B23"/>
    <mergeCell ref="A24:B24"/>
  </mergeCells>
  <hyperlinks>
    <hyperlink ref="A14:D14" r:id="rId1" display="Bron: Lokale inburgerings- en integratiemonitor" xr:uid="{85F958E0-1004-4BDF-AEDC-66278A09E6E6}"/>
    <hyperlink ref="A14:E14" r:id="rId2" location="figures" display="Bron: Statbel" xr:uid="{007CE134-F3C3-4D63-8C23-1F0BE00EBC9B}"/>
  </hyperlinks>
  <pageMargins left="0.7" right="0.7" top="0.75" bottom="0.75" header="0.3" footer="0.3"/>
  <pageSetup paperSize="9" scale="4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showGridLines="0" zoomScale="99" zoomScaleNormal="99" workbookViewId="0">
      <selection activeCell="T9" sqref="T9"/>
    </sheetView>
  </sheetViews>
  <sheetFormatPr defaultColWidth="8.88671875" defaultRowHeight="14.4" x14ac:dyDescent="0.3"/>
  <cols>
    <col min="1" max="1" width="37.109375" style="25" customWidth="1"/>
    <col min="2" max="2" width="19.33203125" style="25" customWidth="1"/>
    <col min="3" max="3" width="12.5546875" style="25" customWidth="1"/>
    <col min="4" max="4" width="24.5546875" style="25" customWidth="1"/>
    <col min="5" max="5" width="28.33203125" style="25" customWidth="1"/>
    <col min="6" max="6" width="19.33203125" style="25" customWidth="1"/>
    <col min="7" max="7" width="13.88671875" style="25" customWidth="1"/>
    <col min="8" max="17" width="8.88671875" style="25"/>
    <col min="18" max="18" width="8.88671875" style="25" customWidth="1"/>
    <col min="19" max="19" width="8.88671875" style="25"/>
    <col min="20" max="20" width="8.88671875" style="25" customWidth="1"/>
    <col min="21" max="16384" width="8.88671875" style="25"/>
  </cols>
  <sheetData>
    <row r="1" spans="1:20" ht="39" customHeight="1" x14ac:dyDescent="0.3">
      <c r="A1" s="137" t="s">
        <v>413</v>
      </c>
      <c r="B1" s="137"/>
      <c r="C1" s="137"/>
      <c r="D1" s="137"/>
      <c r="E1" s="137"/>
      <c r="F1" s="137"/>
      <c r="G1" s="137"/>
      <c r="H1" s="137"/>
      <c r="I1" s="137"/>
      <c r="J1" s="137"/>
      <c r="K1" s="137"/>
      <c r="L1" s="137"/>
      <c r="M1" s="137"/>
      <c r="N1" s="137"/>
      <c r="O1" s="137"/>
      <c r="P1" s="137"/>
      <c r="Q1" s="137"/>
      <c r="R1" s="137"/>
      <c r="S1" s="27"/>
      <c r="T1" s="27"/>
    </row>
    <row r="2" spans="1:20" s="35" customFormat="1" ht="15" customHeight="1" x14ac:dyDescent="0.45">
      <c r="A2" s="31" t="s">
        <v>318</v>
      </c>
      <c r="B2" s="42" t="s">
        <v>0</v>
      </c>
      <c r="C2" s="42" t="s">
        <v>5</v>
      </c>
      <c r="D2" s="43" t="s">
        <v>364</v>
      </c>
      <c r="E2" s="74" t="s">
        <v>365</v>
      </c>
      <c r="F2" s="43" t="s">
        <v>18</v>
      </c>
      <c r="H2" s="36"/>
      <c r="I2" s="36"/>
      <c r="J2" s="36"/>
      <c r="K2" s="36"/>
      <c r="L2" s="36"/>
      <c r="M2" s="36"/>
      <c r="N2" s="36"/>
      <c r="O2" s="36"/>
    </row>
    <row r="3" spans="1:20" s="35" customFormat="1" ht="15" customHeight="1" x14ac:dyDescent="0.3">
      <c r="A3" s="26" t="s">
        <v>319</v>
      </c>
      <c r="B3" s="40">
        <v>3873</v>
      </c>
      <c r="C3" s="40">
        <v>1031</v>
      </c>
      <c r="D3" s="49">
        <v>4304</v>
      </c>
      <c r="E3" s="40">
        <v>13355</v>
      </c>
      <c r="F3" s="49">
        <f t="shared" ref="F3:F21" si="0">B3+C3+D3+E3</f>
        <v>22563</v>
      </c>
      <c r="G3" s="50"/>
      <c r="H3" s="50"/>
    </row>
    <row r="4" spans="1:20" s="35" customFormat="1" ht="15" customHeight="1" x14ac:dyDescent="0.3">
      <c r="A4" s="26" t="s">
        <v>322</v>
      </c>
      <c r="B4" s="40">
        <v>12613</v>
      </c>
      <c r="C4" s="40">
        <v>3353</v>
      </c>
      <c r="D4" s="49">
        <v>3273</v>
      </c>
      <c r="E4" s="40">
        <v>6153</v>
      </c>
      <c r="F4" s="49">
        <f t="shared" si="0"/>
        <v>25392</v>
      </c>
      <c r="G4" s="50"/>
      <c r="H4" s="50"/>
    </row>
    <row r="5" spans="1:20" s="35" customFormat="1" ht="15" customHeight="1" x14ac:dyDescent="0.3">
      <c r="A5" s="26" t="s">
        <v>320</v>
      </c>
      <c r="B5" s="40">
        <v>7397</v>
      </c>
      <c r="C5" s="40">
        <v>1192</v>
      </c>
      <c r="D5" s="49">
        <v>3698</v>
      </c>
      <c r="E5" s="40">
        <v>13109</v>
      </c>
      <c r="F5" s="49">
        <f t="shared" si="0"/>
        <v>25396</v>
      </c>
      <c r="G5" s="50"/>
      <c r="H5" s="50"/>
    </row>
    <row r="6" spans="1:20" s="35" customFormat="1" ht="15" customHeight="1" x14ac:dyDescent="0.3">
      <c r="A6" s="26" t="s">
        <v>321</v>
      </c>
      <c r="B6" s="40">
        <v>7383</v>
      </c>
      <c r="C6" s="40">
        <v>1248</v>
      </c>
      <c r="D6" s="49">
        <v>4581</v>
      </c>
      <c r="E6" s="40">
        <v>12336</v>
      </c>
      <c r="F6" s="49">
        <f t="shared" si="0"/>
        <v>25548</v>
      </c>
      <c r="G6" s="50"/>
      <c r="H6" s="50"/>
    </row>
    <row r="7" spans="1:20" s="35" customFormat="1" ht="15" customHeight="1" x14ac:dyDescent="0.3">
      <c r="A7" s="26" t="s">
        <v>339</v>
      </c>
      <c r="B7" s="40">
        <v>2326</v>
      </c>
      <c r="C7" s="40">
        <v>1623</v>
      </c>
      <c r="D7" s="49">
        <v>6332</v>
      </c>
      <c r="E7" s="40">
        <v>16787</v>
      </c>
      <c r="F7" s="49">
        <f t="shared" si="0"/>
        <v>27068</v>
      </c>
      <c r="G7" s="50"/>
      <c r="H7" s="50"/>
    </row>
    <row r="8" spans="1:20" s="35" customFormat="1" ht="15" customHeight="1" x14ac:dyDescent="0.3">
      <c r="A8" s="26" t="s">
        <v>323</v>
      </c>
      <c r="B8" s="40">
        <v>14789</v>
      </c>
      <c r="C8" s="40">
        <v>4371</v>
      </c>
      <c r="D8" s="49">
        <v>6694</v>
      </c>
      <c r="E8" s="40">
        <v>9492</v>
      </c>
      <c r="F8" s="49">
        <f t="shared" si="0"/>
        <v>35346</v>
      </c>
      <c r="G8" s="50"/>
      <c r="H8" s="50"/>
    </row>
    <row r="9" spans="1:20" s="35" customFormat="1" ht="15" customHeight="1" x14ac:dyDescent="0.3">
      <c r="A9" s="26" t="s">
        <v>325</v>
      </c>
      <c r="B9" s="40">
        <v>16805</v>
      </c>
      <c r="C9" s="40">
        <v>6512</v>
      </c>
      <c r="D9" s="49">
        <v>9849</v>
      </c>
      <c r="E9" s="40">
        <v>9331</v>
      </c>
      <c r="F9" s="49">
        <f t="shared" si="0"/>
        <v>42497</v>
      </c>
      <c r="G9" s="50"/>
      <c r="H9" s="50"/>
    </row>
    <row r="10" spans="1:20" s="35" customFormat="1" ht="15" customHeight="1" x14ac:dyDescent="0.3">
      <c r="A10" s="26" t="s">
        <v>324</v>
      </c>
      <c r="B10" s="40">
        <v>11225</v>
      </c>
      <c r="C10" s="40">
        <v>2147</v>
      </c>
      <c r="D10" s="49">
        <v>7245</v>
      </c>
      <c r="E10" s="40">
        <v>23638</v>
      </c>
      <c r="F10" s="49">
        <f t="shared" si="0"/>
        <v>44255</v>
      </c>
      <c r="G10" s="50"/>
      <c r="H10" s="50"/>
    </row>
    <row r="11" spans="1:20" s="35" customFormat="1" ht="15" customHeight="1" x14ac:dyDescent="0.3">
      <c r="A11" s="26" t="s">
        <v>327</v>
      </c>
      <c r="B11" s="40">
        <v>8836</v>
      </c>
      <c r="C11" s="40">
        <v>8898</v>
      </c>
      <c r="D11" s="49">
        <v>12053</v>
      </c>
      <c r="E11" s="40">
        <v>19536</v>
      </c>
      <c r="F11" s="49">
        <f t="shared" si="0"/>
        <v>49323</v>
      </c>
      <c r="G11" s="50"/>
      <c r="H11" s="50"/>
    </row>
    <row r="12" spans="1:20" s="35" customFormat="1" ht="15" customHeight="1" x14ac:dyDescent="0.3">
      <c r="A12" s="26" t="s">
        <v>326</v>
      </c>
      <c r="B12" s="40">
        <v>11169</v>
      </c>
      <c r="C12" s="40">
        <v>7928</v>
      </c>
      <c r="D12" s="49">
        <v>13941</v>
      </c>
      <c r="E12" s="40">
        <v>16520</v>
      </c>
      <c r="F12" s="49">
        <f t="shared" si="0"/>
        <v>49558</v>
      </c>
      <c r="G12" s="50"/>
      <c r="H12" s="50"/>
      <c r="I12" s="37"/>
      <c r="J12" s="37"/>
      <c r="K12" s="37"/>
      <c r="L12" s="37"/>
    </row>
    <row r="13" spans="1:20" s="35" customFormat="1" ht="15" customHeight="1" x14ac:dyDescent="0.3">
      <c r="A13" s="26" t="s">
        <v>328</v>
      </c>
      <c r="B13" s="40">
        <v>14852</v>
      </c>
      <c r="C13" s="40">
        <v>2990</v>
      </c>
      <c r="D13" s="49">
        <v>9201</v>
      </c>
      <c r="E13" s="40">
        <v>26661</v>
      </c>
      <c r="F13" s="49">
        <f t="shared" si="0"/>
        <v>53704</v>
      </c>
      <c r="G13" s="50"/>
      <c r="H13" s="50"/>
    </row>
    <row r="14" spans="1:20" s="35" customFormat="1" ht="15" customHeight="1" x14ac:dyDescent="0.3">
      <c r="A14" s="26" t="s">
        <v>330</v>
      </c>
      <c r="B14" s="40">
        <v>14276</v>
      </c>
      <c r="C14" s="40">
        <v>7261</v>
      </c>
      <c r="D14" s="49">
        <v>11848</v>
      </c>
      <c r="E14" s="40">
        <v>24339</v>
      </c>
      <c r="F14" s="49">
        <f t="shared" si="0"/>
        <v>57724</v>
      </c>
      <c r="G14" s="50"/>
      <c r="H14" s="50"/>
    </row>
    <row r="15" spans="1:20" s="35" customFormat="1" ht="15" customHeight="1" x14ac:dyDescent="0.3">
      <c r="A15" s="26" t="s">
        <v>329</v>
      </c>
      <c r="B15" s="40">
        <v>20224</v>
      </c>
      <c r="C15" s="40">
        <v>7464</v>
      </c>
      <c r="D15" s="49">
        <v>13790</v>
      </c>
      <c r="E15" s="40">
        <v>18300</v>
      </c>
      <c r="F15" s="49">
        <f t="shared" si="0"/>
        <v>59778</v>
      </c>
      <c r="G15" s="50"/>
      <c r="H15" s="50"/>
    </row>
    <row r="16" spans="1:20" s="35" customFormat="1" ht="15" customHeight="1" x14ac:dyDescent="0.3">
      <c r="A16" s="26" t="s">
        <v>331</v>
      </c>
      <c r="B16" s="40">
        <v>31236</v>
      </c>
      <c r="C16" s="40">
        <v>16470</v>
      </c>
      <c r="D16" s="49">
        <v>15269</v>
      </c>
      <c r="E16" s="40">
        <v>23126</v>
      </c>
      <c r="F16" s="49">
        <f t="shared" si="0"/>
        <v>86101</v>
      </c>
      <c r="G16" s="50"/>
      <c r="H16" s="50"/>
    </row>
    <row r="17" spans="1:17" s="35" customFormat="1" ht="15" customHeight="1" x14ac:dyDescent="0.3">
      <c r="A17" s="26" t="s">
        <v>332</v>
      </c>
      <c r="B17" s="40">
        <v>20038</v>
      </c>
      <c r="C17" s="40">
        <v>19106</v>
      </c>
      <c r="D17" s="49">
        <v>19865</v>
      </c>
      <c r="E17" s="40">
        <v>29512</v>
      </c>
      <c r="F17" s="49">
        <f t="shared" si="0"/>
        <v>88521</v>
      </c>
      <c r="G17" s="50"/>
      <c r="H17" s="50"/>
      <c r="I17" s="38"/>
      <c r="J17" s="38"/>
      <c r="K17" s="39"/>
      <c r="L17" s="39"/>
      <c r="M17" s="39"/>
      <c r="N17" s="39"/>
      <c r="O17" s="39"/>
      <c r="P17" s="39"/>
      <c r="Q17" s="39"/>
    </row>
    <row r="18" spans="1:17" x14ac:dyDescent="0.3">
      <c r="A18" s="26" t="s">
        <v>333</v>
      </c>
      <c r="B18" s="40">
        <v>13083</v>
      </c>
      <c r="C18" s="40">
        <v>4174</v>
      </c>
      <c r="D18" s="49">
        <v>13047</v>
      </c>
      <c r="E18" s="40">
        <v>67966</v>
      </c>
      <c r="F18" s="49">
        <f t="shared" si="0"/>
        <v>98270</v>
      </c>
      <c r="G18" s="50"/>
      <c r="H18" s="50"/>
    </row>
    <row r="19" spans="1:17" x14ac:dyDescent="0.3">
      <c r="A19" s="26" t="s">
        <v>334</v>
      </c>
      <c r="B19" s="40">
        <v>22685</v>
      </c>
      <c r="C19" s="40">
        <v>5602</v>
      </c>
      <c r="D19" s="49">
        <v>24048</v>
      </c>
      <c r="E19" s="40">
        <v>72730</v>
      </c>
      <c r="F19" s="49">
        <f t="shared" si="0"/>
        <v>125065</v>
      </c>
      <c r="G19" s="50"/>
      <c r="H19" s="50"/>
    </row>
    <row r="20" spans="1:17" x14ac:dyDescent="0.3">
      <c r="A20" s="26" t="s">
        <v>335</v>
      </c>
      <c r="B20" s="40">
        <v>24145</v>
      </c>
      <c r="C20" s="40">
        <v>9968</v>
      </c>
      <c r="D20" s="49">
        <v>27637</v>
      </c>
      <c r="E20" s="40">
        <v>69025</v>
      </c>
      <c r="F20" s="49">
        <f t="shared" si="0"/>
        <v>130775</v>
      </c>
      <c r="G20" s="50"/>
      <c r="H20" s="50"/>
    </row>
    <row r="21" spans="1:17" x14ac:dyDescent="0.3">
      <c r="A21" s="26" t="s">
        <v>336</v>
      </c>
      <c r="B21" s="40">
        <v>32916</v>
      </c>
      <c r="C21" s="40">
        <v>17706</v>
      </c>
      <c r="D21" s="49">
        <v>35163</v>
      </c>
      <c r="E21" s="40">
        <v>108506</v>
      </c>
      <c r="F21" s="49">
        <f t="shared" si="0"/>
        <v>194291</v>
      </c>
      <c r="G21" s="50"/>
      <c r="H21" s="50"/>
    </row>
    <row r="22" spans="1:17" x14ac:dyDescent="0.3">
      <c r="A22" s="29" t="s">
        <v>337</v>
      </c>
      <c r="B22" s="41">
        <f>SUM(B3:B21)</f>
        <v>289871</v>
      </c>
      <c r="C22" s="41">
        <f>SUM(C3:C21)</f>
        <v>129044</v>
      </c>
      <c r="D22" s="41">
        <f t="shared" ref="D22:F22" si="1">SUM(D3:D21)</f>
        <v>241838</v>
      </c>
      <c r="E22" s="41">
        <f t="shared" si="1"/>
        <v>580422</v>
      </c>
      <c r="F22" s="41">
        <f t="shared" si="1"/>
        <v>1241175</v>
      </c>
      <c r="G22" s="51"/>
      <c r="H22" s="50"/>
    </row>
    <row r="23" spans="1:17" x14ac:dyDescent="0.3">
      <c r="A23" s="103" t="s">
        <v>382</v>
      </c>
      <c r="E23" s="71"/>
    </row>
    <row r="25" spans="1:17" x14ac:dyDescent="0.3">
      <c r="A25" s="31" t="s">
        <v>318</v>
      </c>
      <c r="B25" s="42" t="s">
        <v>0</v>
      </c>
      <c r="C25" s="42" t="s">
        <v>5</v>
      </c>
      <c r="D25" s="43" t="s">
        <v>364</v>
      </c>
      <c r="E25" s="74" t="s">
        <v>365</v>
      </c>
      <c r="F25" s="43" t="s">
        <v>407</v>
      </c>
    </row>
    <row r="26" spans="1:17" x14ac:dyDescent="0.3">
      <c r="A26" s="26" t="str">
        <f>A3</f>
        <v>Koekelberg</v>
      </c>
      <c r="B26" s="47">
        <f>B3/$F3</f>
        <v>0.17165270575721314</v>
      </c>
      <c r="C26" s="47">
        <f t="shared" ref="C26:E26" si="2">C3/$F3</f>
        <v>4.5694278243141428E-2</v>
      </c>
      <c r="D26" s="47">
        <f t="shared" si="2"/>
        <v>0.19075477551744005</v>
      </c>
      <c r="E26" s="47">
        <f t="shared" si="2"/>
        <v>0.59189824048220541</v>
      </c>
      <c r="F26" s="47">
        <f>SUM(C3:E3)/F3</f>
        <v>0.82834729424278686</v>
      </c>
    </row>
    <row r="27" spans="1:17" x14ac:dyDescent="0.3">
      <c r="A27" s="26" t="str">
        <f t="shared" ref="A27:A45" si="3">A4</f>
        <v>Watermaal-Bosvoorde</v>
      </c>
      <c r="B27" s="47">
        <f t="shared" ref="B27:E27" si="4">B4/$F4</f>
        <v>0.49673125393824824</v>
      </c>
      <c r="C27" s="47">
        <f t="shared" si="4"/>
        <v>0.13204946439823567</v>
      </c>
      <c r="D27" s="47">
        <f t="shared" si="4"/>
        <v>0.12889886578449905</v>
      </c>
      <c r="E27" s="47">
        <f t="shared" si="4"/>
        <v>0.24232041587901701</v>
      </c>
      <c r="F27" s="47">
        <f t="shared" ref="F27:F45" si="5">SUM(C4:E4)/F4</f>
        <v>0.50326874606175176</v>
      </c>
    </row>
    <row r="28" spans="1:17" x14ac:dyDescent="0.3">
      <c r="A28" s="26" t="str">
        <f t="shared" si="3"/>
        <v>Sint-Agatha-Berchem</v>
      </c>
      <c r="B28" s="47">
        <f t="shared" ref="B28:E28" si="6">B5/$F5</f>
        <v>0.29126634115608757</v>
      </c>
      <c r="C28" s="47">
        <f t="shared" si="6"/>
        <v>4.6936525437076708E-2</v>
      </c>
      <c r="D28" s="47">
        <f t="shared" si="6"/>
        <v>0.14561348243817923</v>
      </c>
      <c r="E28" s="47">
        <f t="shared" si="6"/>
        <v>0.51618365096865648</v>
      </c>
      <c r="F28" s="47">
        <f t="shared" si="5"/>
        <v>0.70873365884391237</v>
      </c>
    </row>
    <row r="29" spans="1:17" x14ac:dyDescent="0.3">
      <c r="A29" s="26" t="str">
        <f t="shared" si="3"/>
        <v>Ganshoren</v>
      </c>
      <c r="B29" s="47">
        <f t="shared" ref="B29:E29" si="7">B6/$F6</f>
        <v>0.28898543917332081</v>
      </c>
      <c r="C29" s="47">
        <f t="shared" si="7"/>
        <v>4.8849224988257396E-2</v>
      </c>
      <c r="D29" s="47">
        <f t="shared" si="7"/>
        <v>0.17930953499295443</v>
      </c>
      <c r="E29" s="47">
        <f t="shared" si="7"/>
        <v>0.48285580084546736</v>
      </c>
      <c r="F29" s="47">
        <f t="shared" si="5"/>
        <v>0.71101456082667924</v>
      </c>
    </row>
    <row r="30" spans="1:17" x14ac:dyDescent="0.3">
      <c r="A30" s="26" t="str">
        <f t="shared" si="3"/>
        <v>Sint-Joost-ten-Node</v>
      </c>
      <c r="B30" s="47">
        <f t="shared" ref="B30:E30" si="8">B7/$F7</f>
        <v>8.5931727501108321E-2</v>
      </c>
      <c r="C30" s="47">
        <f t="shared" si="8"/>
        <v>5.9960100487660706E-2</v>
      </c>
      <c r="D30" s="47">
        <f t="shared" si="8"/>
        <v>0.23392936308556228</v>
      </c>
      <c r="E30" s="47">
        <f t="shared" si="8"/>
        <v>0.62017880892566868</v>
      </c>
      <c r="F30" s="47">
        <f t="shared" si="5"/>
        <v>0.91406827249889167</v>
      </c>
    </row>
    <row r="31" spans="1:17" x14ac:dyDescent="0.3">
      <c r="A31" s="26" t="str">
        <f t="shared" si="3"/>
        <v>Oudergem</v>
      </c>
      <c r="B31" s="47">
        <f t="shared" ref="B31:E31" si="9">B8/$F8</f>
        <v>0.41840660895150794</v>
      </c>
      <c r="C31" s="47">
        <f t="shared" si="9"/>
        <v>0.12366321507384145</v>
      </c>
      <c r="D31" s="47">
        <f t="shared" si="9"/>
        <v>0.18938493747524474</v>
      </c>
      <c r="E31" s="47">
        <f t="shared" si="9"/>
        <v>0.26854523849940587</v>
      </c>
      <c r="F31" s="47">
        <f t="shared" si="5"/>
        <v>0.58159339104849206</v>
      </c>
    </row>
    <row r="32" spans="1:17" x14ac:dyDescent="0.3">
      <c r="A32" s="26" t="str">
        <f t="shared" si="3"/>
        <v>Sint-Pieters-Woluwe</v>
      </c>
      <c r="B32" s="47">
        <f t="shared" ref="B32:E32" si="10">B9/$F9</f>
        <v>0.39543967809492436</v>
      </c>
      <c r="C32" s="47">
        <f t="shared" si="10"/>
        <v>0.15323434595383204</v>
      </c>
      <c r="D32" s="47">
        <f t="shared" si="10"/>
        <v>0.23175753582605832</v>
      </c>
      <c r="E32" s="47">
        <f t="shared" si="10"/>
        <v>0.21956844012518531</v>
      </c>
      <c r="F32" s="47">
        <f t="shared" si="5"/>
        <v>0.60456032190507569</v>
      </c>
    </row>
    <row r="33" spans="1:7" x14ac:dyDescent="0.3">
      <c r="A33" s="26" t="str">
        <f t="shared" si="3"/>
        <v>Evere</v>
      </c>
      <c r="B33" s="47">
        <f t="shared" ref="B33:E33" si="11">B10/$F10</f>
        <v>0.25364365608405831</v>
      </c>
      <c r="C33" s="47">
        <f t="shared" si="11"/>
        <v>4.8514292170376228E-2</v>
      </c>
      <c r="D33" s="47">
        <f t="shared" si="11"/>
        <v>0.16371031521861937</v>
      </c>
      <c r="E33" s="47">
        <f t="shared" si="11"/>
        <v>0.53413173652694612</v>
      </c>
      <c r="F33" s="47">
        <f t="shared" si="5"/>
        <v>0.74635634391594174</v>
      </c>
    </row>
    <row r="34" spans="1:7" x14ac:dyDescent="0.3">
      <c r="A34" s="26" t="str">
        <f t="shared" si="3"/>
        <v>Sint-Gillis</v>
      </c>
      <c r="B34" s="47">
        <f t="shared" ref="B34:E34" si="12">B11/$F11</f>
        <v>0.17914563185532104</v>
      </c>
      <c r="C34" s="47">
        <f t="shared" si="12"/>
        <v>0.18040265190681831</v>
      </c>
      <c r="D34" s="47">
        <f t="shared" si="12"/>
        <v>0.24436875291446181</v>
      </c>
      <c r="E34" s="47">
        <f t="shared" si="12"/>
        <v>0.39608296332339882</v>
      </c>
      <c r="F34" s="47">
        <f t="shared" si="5"/>
        <v>0.82085436814467894</v>
      </c>
      <c r="G34" s="44"/>
    </row>
    <row r="35" spans="1:7" x14ac:dyDescent="0.3">
      <c r="A35" s="26" t="str">
        <f t="shared" si="3"/>
        <v>Etterbeek</v>
      </c>
      <c r="B35" s="47">
        <f t="shared" ref="B35:E35" si="13">B12/$F12</f>
        <v>0.22537229105290771</v>
      </c>
      <c r="C35" s="47">
        <f t="shared" si="13"/>
        <v>0.15997417167763026</v>
      </c>
      <c r="D35" s="47">
        <f t="shared" si="13"/>
        <v>0.28130675168489444</v>
      </c>
      <c r="E35" s="47">
        <f t="shared" si="13"/>
        <v>0.3333467855845676</v>
      </c>
      <c r="F35" s="47">
        <f t="shared" si="5"/>
        <v>0.77462770894709232</v>
      </c>
    </row>
    <row r="36" spans="1:7" x14ac:dyDescent="0.3">
      <c r="A36" s="26" t="str">
        <f t="shared" si="3"/>
        <v>Jette</v>
      </c>
      <c r="B36" s="47">
        <f t="shared" ref="B36:E36" si="14">B13/$F13</f>
        <v>0.27655295694920307</v>
      </c>
      <c r="C36" s="47">
        <f t="shared" si="14"/>
        <v>5.5675554893490242E-2</v>
      </c>
      <c r="D36" s="47">
        <f t="shared" si="14"/>
        <v>0.17132802025919858</v>
      </c>
      <c r="E36" s="47">
        <f t="shared" si="14"/>
        <v>0.49644346789810817</v>
      </c>
      <c r="F36" s="47">
        <f t="shared" si="5"/>
        <v>0.72344704305079699</v>
      </c>
    </row>
    <row r="37" spans="1:7" x14ac:dyDescent="0.3">
      <c r="A37" s="26" t="str">
        <f t="shared" si="3"/>
        <v>Vorst</v>
      </c>
      <c r="B37" s="47">
        <f t="shared" ref="B37:E37" si="15">B14/$F14</f>
        <v>0.24731480839858638</v>
      </c>
      <c r="C37" s="47">
        <f t="shared" si="15"/>
        <v>0.12578823366364078</v>
      </c>
      <c r="D37" s="47">
        <f t="shared" si="15"/>
        <v>0.20525258124870072</v>
      </c>
      <c r="E37" s="47">
        <f t="shared" si="15"/>
        <v>0.42164437668907212</v>
      </c>
      <c r="F37" s="47">
        <f t="shared" si="5"/>
        <v>0.75268519160141367</v>
      </c>
    </row>
    <row r="38" spans="1:7" x14ac:dyDescent="0.3">
      <c r="A38" s="26" t="str">
        <f t="shared" si="3"/>
        <v>Sint-Lambrechts-Woluwe</v>
      </c>
      <c r="B38" s="47">
        <f t="shared" ref="B38:E38" si="16">B15/$F15</f>
        <v>0.33831844491284419</v>
      </c>
      <c r="C38" s="47">
        <f t="shared" si="16"/>
        <v>0.12486198936063435</v>
      </c>
      <c r="D38" s="47">
        <f t="shared" si="16"/>
        <v>0.23068687476998226</v>
      </c>
      <c r="E38" s="47">
        <f t="shared" si="16"/>
        <v>0.30613269095653922</v>
      </c>
      <c r="F38" s="47">
        <f t="shared" si="5"/>
        <v>0.66168155508715576</v>
      </c>
    </row>
    <row r="39" spans="1:7" x14ac:dyDescent="0.3">
      <c r="A39" s="26" t="str">
        <f t="shared" si="3"/>
        <v>Ukkel</v>
      </c>
      <c r="B39" s="47">
        <f t="shared" ref="B39:E39" si="17">B16/$F16</f>
        <v>0.36278324293562214</v>
      </c>
      <c r="C39" s="47">
        <f t="shared" si="17"/>
        <v>0.19128697692245153</v>
      </c>
      <c r="D39" s="47">
        <f t="shared" si="17"/>
        <v>0.17733824229683742</v>
      </c>
      <c r="E39" s="47">
        <f t="shared" si="17"/>
        <v>0.26859153784508893</v>
      </c>
      <c r="F39" s="47">
        <f t="shared" si="5"/>
        <v>0.63721675706437786</v>
      </c>
    </row>
    <row r="40" spans="1:7" x14ac:dyDescent="0.3">
      <c r="A40" s="26" t="str">
        <f t="shared" si="3"/>
        <v>Elsene</v>
      </c>
      <c r="B40" s="47">
        <f t="shared" ref="B40:E40" si="18">B17/$F17</f>
        <v>0.22636436551778674</v>
      </c>
      <c r="C40" s="47">
        <f t="shared" si="18"/>
        <v>0.21583579037742456</v>
      </c>
      <c r="D40" s="47">
        <f t="shared" si="18"/>
        <v>0.22441002699924312</v>
      </c>
      <c r="E40" s="47">
        <f t="shared" si="18"/>
        <v>0.33338981710554555</v>
      </c>
      <c r="F40" s="47">
        <f t="shared" si="5"/>
        <v>0.77363563448221329</v>
      </c>
    </row>
    <row r="41" spans="1:7" x14ac:dyDescent="0.3">
      <c r="A41" s="26" t="str">
        <f t="shared" si="3"/>
        <v>Sint-Jans-Molenbeek</v>
      </c>
      <c r="B41" s="47">
        <f t="shared" ref="B41:E41" si="19">B18/$F18</f>
        <v>0.13313320443675589</v>
      </c>
      <c r="C41" s="47">
        <f t="shared" si="19"/>
        <v>4.2474814287168004E-2</v>
      </c>
      <c r="D41" s="47">
        <f t="shared" si="19"/>
        <v>0.13276686679556324</v>
      </c>
      <c r="E41" s="47">
        <f t="shared" si="19"/>
        <v>0.69162511448051289</v>
      </c>
      <c r="F41" s="47">
        <f t="shared" si="5"/>
        <v>0.86686679556324409</v>
      </c>
    </row>
    <row r="42" spans="1:7" x14ac:dyDescent="0.3">
      <c r="A42" s="26" t="str">
        <f t="shared" si="3"/>
        <v>Anderlecht</v>
      </c>
      <c r="B42" s="47">
        <f t="shared" ref="B42:E42" si="20">B19/$F19</f>
        <v>0.18138567944668771</v>
      </c>
      <c r="C42" s="47">
        <f t="shared" si="20"/>
        <v>4.4792707791948189E-2</v>
      </c>
      <c r="D42" s="47">
        <f t="shared" si="20"/>
        <v>0.19228401231359693</v>
      </c>
      <c r="E42" s="47">
        <f t="shared" si="20"/>
        <v>0.58153760044776714</v>
      </c>
      <c r="F42" s="47">
        <f t="shared" si="5"/>
        <v>0.81861432055331229</v>
      </c>
    </row>
    <row r="43" spans="1:7" x14ac:dyDescent="0.3">
      <c r="A43" s="26" t="str">
        <f t="shared" si="3"/>
        <v>Schaarbeek</v>
      </c>
      <c r="B43" s="47">
        <f t="shared" ref="B43:E43" si="21">B20/$F20</f>
        <v>0.18463008984897725</v>
      </c>
      <c r="C43" s="47">
        <f t="shared" si="21"/>
        <v>7.6222519594723759E-2</v>
      </c>
      <c r="D43" s="47">
        <f t="shared" si="21"/>
        <v>0.21133244121582873</v>
      </c>
      <c r="E43" s="47">
        <f t="shared" si="21"/>
        <v>0.52781494934047024</v>
      </c>
      <c r="F43" s="47">
        <f t="shared" si="5"/>
        <v>0.81536991015102278</v>
      </c>
    </row>
    <row r="44" spans="1:7" x14ac:dyDescent="0.3">
      <c r="A44" s="26" t="str">
        <f t="shared" si="3"/>
        <v>Brussel</v>
      </c>
      <c r="B44" s="47">
        <f t="shared" ref="B44:E44" si="22">B21/$F21</f>
        <v>0.16941597912409737</v>
      </c>
      <c r="C44" s="47">
        <f t="shared" si="22"/>
        <v>9.1131344220782229E-2</v>
      </c>
      <c r="D44" s="47">
        <f t="shared" si="22"/>
        <v>0.18098110566109599</v>
      </c>
      <c r="E44" s="47">
        <f t="shared" si="22"/>
        <v>0.55847157099402445</v>
      </c>
      <c r="F44" s="47">
        <f t="shared" si="5"/>
        <v>0.83058402087590266</v>
      </c>
    </row>
    <row r="45" spans="1:7" x14ac:dyDescent="0.3">
      <c r="A45" s="29" t="str">
        <f t="shared" si="3"/>
        <v>Brussels Hoofdstedelijk Gewest</v>
      </c>
      <c r="B45" s="48">
        <f t="shared" ref="B45:E45" si="23">B22/$F22</f>
        <v>0.23354563216307128</v>
      </c>
      <c r="C45" s="48">
        <f t="shared" si="23"/>
        <v>0.10396922271234918</v>
      </c>
      <c r="D45" s="48">
        <f t="shared" si="23"/>
        <v>0.19484601285072611</v>
      </c>
      <c r="E45" s="48">
        <f t="shared" si="23"/>
        <v>0.4676391322738534</v>
      </c>
      <c r="F45" s="48">
        <f t="shared" si="5"/>
        <v>0.76645436783692866</v>
      </c>
    </row>
    <row r="47" spans="1:7" x14ac:dyDescent="0.3">
      <c r="A47" s="134" t="s">
        <v>317</v>
      </c>
      <c r="B47" s="134"/>
      <c r="C47" s="134"/>
      <c r="D47" s="134"/>
      <c r="E47" s="134"/>
      <c r="F47" s="134"/>
    </row>
    <row r="48" spans="1:7" x14ac:dyDescent="0.3">
      <c r="A48" s="140" t="s">
        <v>338</v>
      </c>
      <c r="B48" s="141"/>
      <c r="C48" s="141"/>
      <c r="D48" s="141"/>
      <c r="E48" s="141"/>
      <c r="F48" s="142"/>
    </row>
    <row r="49" spans="1:6" x14ac:dyDescent="0.3">
      <c r="A49" s="34"/>
      <c r="B49" s="34"/>
      <c r="C49" s="34"/>
      <c r="D49" s="34"/>
      <c r="E49" s="34"/>
    </row>
    <row r="50" spans="1:6" ht="15" customHeight="1" x14ac:dyDescent="0.3">
      <c r="A50" s="139" t="s">
        <v>363</v>
      </c>
      <c r="B50" s="139"/>
      <c r="C50" s="139"/>
      <c r="D50" s="139"/>
      <c r="E50" s="139"/>
      <c r="F50" s="139"/>
    </row>
  </sheetData>
  <sheetProtection formatRows="0" selectLockedCells="1"/>
  <sortState xmlns:xlrd2="http://schemas.microsoft.com/office/spreadsheetml/2017/richdata2" ref="A3:F21">
    <sortCondition ref="F3:F21"/>
  </sortState>
  <mergeCells count="4">
    <mergeCell ref="A47:F47"/>
    <mergeCell ref="A50:F50"/>
    <mergeCell ref="A1:R1"/>
    <mergeCell ref="A48:F48"/>
  </mergeCells>
  <conditionalFormatting sqref="B26:B44">
    <cfRule type="colorScale" priority="5">
      <colorScale>
        <cfvo type="min"/>
        <cfvo type="max"/>
        <color rgb="FFFCFCFF"/>
        <color rgb="FF63BE7B"/>
      </colorScale>
    </cfRule>
  </conditionalFormatting>
  <conditionalFormatting sqref="C26:C44">
    <cfRule type="colorScale" priority="4">
      <colorScale>
        <cfvo type="min"/>
        <cfvo type="max"/>
        <color rgb="FFFCFCFF"/>
        <color rgb="FF63BE7B"/>
      </colorScale>
    </cfRule>
  </conditionalFormatting>
  <conditionalFormatting sqref="D26:D44">
    <cfRule type="colorScale" priority="3">
      <colorScale>
        <cfvo type="min"/>
        <cfvo type="max"/>
        <color rgb="FFFCFCFF"/>
        <color rgb="FF63BE7B"/>
      </colorScale>
    </cfRule>
  </conditionalFormatting>
  <conditionalFormatting sqref="E26:E44">
    <cfRule type="colorScale" priority="2">
      <colorScale>
        <cfvo type="min"/>
        <cfvo type="max"/>
        <color rgb="FFFCFCFF"/>
        <color rgb="FF63BE7B"/>
      </colorScale>
    </cfRule>
  </conditionalFormatting>
  <conditionalFormatting sqref="F26:F44">
    <cfRule type="colorScale" priority="1">
      <colorScale>
        <cfvo type="min"/>
        <cfvo type="max"/>
        <color rgb="FFFCFCFF"/>
        <color rgb="FF63BE7B"/>
      </colorScale>
    </cfRule>
  </conditionalFormatting>
  <hyperlinks>
    <hyperlink ref="A50:E50" r:id="rId1" display="Bron: Lokale inburgerings- en integratiemonitor" xr:uid="{00000000-0004-0000-0100-000000000000}"/>
    <hyperlink ref="A50:F50" r:id="rId2" location="figures" display="Bron: Statbel" xr:uid="{6EA39C96-D293-4543-B2DB-C0A4EC5C9E12}"/>
  </hyperlinks>
  <pageMargins left="0.7" right="0.7" top="0.75" bottom="0.75" header="0.3" footer="0.3"/>
  <pageSetup paperSize="9" scale="4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A33D-6EEB-45B3-A137-4F51252CB087}">
  <dimension ref="A1:R10"/>
  <sheetViews>
    <sheetView showGridLines="0" zoomScale="95" zoomScaleNormal="95" workbookViewId="0">
      <selection activeCell="D19" sqref="D19"/>
    </sheetView>
  </sheetViews>
  <sheetFormatPr defaultColWidth="8.88671875" defaultRowHeight="14.4" x14ac:dyDescent="0.3"/>
  <cols>
    <col min="1" max="1" width="37.109375" style="25" customWidth="1"/>
    <col min="2" max="2" width="19.33203125" style="25" customWidth="1"/>
    <col min="3" max="3" width="12.5546875" style="25" customWidth="1"/>
    <col min="4" max="4" width="24.5546875" style="25" customWidth="1"/>
    <col min="5" max="5" width="13.88671875" style="25" customWidth="1"/>
    <col min="6" max="15" width="8.88671875" style="25"/>
    <col min="16" max="16" width="8.88671875" style="25" customWidth="1"/>
    <col min="17" max="17" width="8.88671875" style="25"/>
    <col min="18" max="18" width="8.88671875" style="25" customWidth="1"/>
    <col min="19" max="16384" width="8.88671875" style="25"/>
  </cols>
  <sheetData>
    <row r="1" spans="1:18" ht="39" customHeight="1" x14ac:dyDescent="0.3">
      <c r="A1" s="137" t="s">
        <v>414</v>
      </c>
      <c r="B1" s="137"/>
      <c r="C1" s="137"/>
      <c r="D1" s="137"/>
      <c r="E1" s="137"/>
      <c r="F1" s="137"/>
      <c r="G1" s="137"/>
      <c r="H1" s="137"/>
      <c r="I1" s="137"/>
      <c r="J1" s="137"/>
      <c r="K1" s="137"/>
      <c r="L1" s="137"/>
      <c r="M1" s="137"/>
      <c r="N1" s="137"/>
      <c r="O1" s="137"/>
      <c r="P1" s="137"/>
      <c r="Q1" s="27"/>
      <c r="R1" s="27"/>
    </row>
    <row r="2" spans="1:18" s="35" customFormat="1" ht="15" customHeight="1" x14ac:dyDescent="0.45">
      <c r="A2" s="102" t="s">
        <v>337</v>
      </c>
      <c r="B2" s="101">
        <v>2010</v>
      </c>
      <c r="C2" s="101">
        <v>2023</v>
      </c>
      <c r="D2" s="100" t="s">
        <v>24</v>
      </c>
      <c r="F2" s="36"/>
      <c r="G2" s="36"/>
      <c r="H2" s="36"/>
      <c r="I2" s="36"/>
      <c r="J2" s="36"/>
      <c r="K2" s="36"/>
      <c r="L2" s="36"/>
      <c r="M2" s="36"/>
    </row>
    <row r="3" spans="1:18" s="35" customFormat="1" ht="15" customHeight="1" x14ac:dyDescent="0.3">
      <c r="A3" s="99" t="s">
        <v>0</v>
      </c>
      <c r="B3" s="98">
        <v>394178</v>
      </c>
      <c r="C3" s="98">
        <v>289871</v>
      </c>
      <c r="D3" s="96">
        <f>(C3-B3)/B3</f>
        <v>-0.26461902998137898</v>
      </c>
      <c r="E3" s="50"/>
      <c r="F3" s="50"/>
    </row>
    <row r="4" spans="1:18" s="35" customFormat="1" ht="15" customHeight="1" x14ac:dyDescent="0.3">
      <c r="A4" s="99" t="s">
        <v>5</v>
      </c>
      <c r="B4" s="98">
        <v>103066</v>
      </c>
      <c r="C4" s="98">
        <v>129044</v>
      </c>
      <c r="D4" s="96">
        <f t="shared" ref="D4:D8" si="0">(C4-B4)/B4</f>
        <v>0.25205208313119748</v>
      </c>
      <c r="E4" s="50"/>
      <c r="F4" s="50"/>
    </row>
    <row r="5" spans="1:18" s="35" customFormat="1" ht="15" customHeight="1" x14ac:dyDescent="0.3">
      <c r="A5" s="99" t="s">
        <v>379</v>
      </c>
      <c r="B5" s="98">
        <v>165630</v>
      </c>
      <c r="C5" s="98">
        <v>241838</v>
      </c>
      <c r="D5" s="96">
        <f t="shared" si="0"/>
        <v>0.46010988347521586</v>
      </c>
      <c r="E5" s="50"/>
      <c r="F5" s="50"/>
    </row>
    <row r="6" spans="1:18" s="35" customFormat="1" ht="15" customHeight="1" x14ac:dyDescent="0.3">
      <c r="A6" s="99" t="s">
        <v>378</v>
      </c>
      <c r="B6" s="98">
        <v>426664</v>
      </c>
      <c r="C6" s="98">
        <v>580422</v>
      </c>
      <c r="D6" s="96">
        <f t="shared" si="0"/>
        <v>0.3603725648285302</v>
      </c>
      <c r="E6" s="50"/>
      <c r="F6" s="50"/>
    </row>
    <row r="7" spans="1:18" x14ac:dyDescent="0.3">
      <c r="A7" s="99"/>
      <c r="B7" s="98"/>
      <c r="C7" s="98"/>
      <c r="D7" s="96"/>
      <c r="E7" s="50"/>
      <c r="F7" s="50"/>
    </row>
    <row r="8" spans="1:18" x14ac:dyDescent="0.3">
      <c r="A8" s="102" t="s">
        <v>1</v>
      </c>
      <c r="B8" s="97">
        <f>SUM(B3:B7)</f>
        <v>1089538</v>
      </c>
      <c r="C8" s="97">
        <f>SUM(C3:C7)</f>
        <v>1241175</v>
      </c>
      <c r="D8" s="95">
        <f t="shared" si="0"/>
        <v>0.13917550374562429</v>
      </c>
      <c r="E8" s="51"/>
      <c r="F8" s="50"/>
    </row>
    <row r="10" spans="1:18" ht="15" customHeight="1" x14ac:dyDescent="0.3">
      <c r="A10" s="139" t="s">
        <v>363</v>
      </c>
      <c r="B10" s="139"/>
      <c r="C10" s="139"/>
      <c r="D10" s="139"/>
    </row>
  </sheetData>
  <sheetProtection formatRows="0" selectLockedCells="1"/>
  <mergeCells count="2">
    <mergeCell ref="A1:P1"/>
    <mergeCell ref="A10:D10"/>
  </mergeCells>
  <hyperlinks>
    <hyperlink ref="A10:D10" r:id="rId1" display="Bron: Lokale inburgerings- en integratiemonitor" xr:uid="{1AF192C7-38E6-4D94-90FB-194026AC6DE5}"/>
    <hyperlink ref="A10:D10" r:id="rId2" location="figures" display="Bron: Statbel" xr:uid="{DD7BE68C-062F-4F98-9D82-628EA62845FB}"/>
  </hyperlinks>
  <pageMargins left="0.7" right="0.7" top="0.75" bottom="0.75" header="0.3" footer="0.3"/>
  <pageSetup paperSize="9" scale="4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40FF-7D8A-45AF-A46C-2AD6B050E24F}">
  <dimension ref="A1:O25"/>
  <sheetViews>
    <sheetView showGridLines="0" zoomScale="98" zoomScaleNormal="98" workbookViewId="0">
      <selection activeCell="L6" sqref="L6"/>
    </sheetView>
  </sheetViews>
  <sheetFormatPr defaultColWidth="8.88671875" defaultRowHeight="14.4" x14ac:dyDescent="0.3"/>
  <cols>
    <col min="1" max="1" width="27.109375" customWidth="1"/>
    <col min="2" max="2" width="15" customWidth="1"/>
    <col min="3" max="3" width="3.5546875" customWidth="1"/>
  </cols>
  <sheetData>
    <row r="1" spans="1:15" ht="39" customHeight="1" x14ac:dyDescent="0.3">
      <c r="A1" s="137" t="s">
        <v>416</v>
      </c>
      <c r="B1" s="137"/>
      <c r="C1" s="137"/>
      <c r="D1" s="137"/>
      <c r="E1" s="137"/>
      <c r="F1" s="137"/>
      <c r="G1" s="137"/>
      <c r="H1" s="137"/>
      <c r="I1" s="137"/>
      <c r="J1" s="137"/>
      <c r="K1" s="137"/>
      <c r="L1" s="137"/>
      <c r="M1" s="137"/>
      <c r="N1" s="137"/>
      <c r="O1" s="137"/>
    </row>
    <row r="2" spans="1:15" x14ac:dyDescent="0.3">
      <c r="A2" s="75" t="s">
        <v>376</v>
      </c>
      <c r="B2" s="94" t="s">
        <v>16</v>
      </c>
      <c r="C2" s="53"/>
    </row>
    <row r="3" spans="1:15" x14ac:dyDescent="0.3">
      <c r="A3" s="91" t="s">
        <v>130</v>
      </c>
      <c r="B3" s="92">
        <v>145721</v>
      </c>
      <c r="C3" s="53"/>
    </row>
    <row r="4" spans="1:15" x14ac:dyDescent="0.3">
      <c r="A4" s="91" t="s">
        <v>76</v>
      </c>
      <c r="B4" s="92">
        <v>74969</v>
      </c>
      <c r="C4" s="53"/>
    </row>
    <row r="5" spans="1:15" x14ac:dyDescent="0.3">
      <c r="A5" s="91" t="s">
        <v>160</v>
      </c>
      <c r="B5" s="92">
        <v>49525</v>
      </c>
      <c r="C5" s="53"/>
    </row>
    <row r="6" spans="1:15" x14ac:dyDescent="0.3">
      <c r="A6" s="91" t="s">
        <v>99</v>
      </c>
      <c r="B6" s="92">
        <v>40731</v>
      </c>
      <c r="C6" s="53"/>
    </row>
    <row r="7" spans="1:15" x14ac:dyDescent="0.3">
      <c r="A7" s="91" t="s">
        <v>12</v>
      </c>
      <c r="B7" s="92">
        <v>31547</v>
      </c>
      <c r="C7" s="53"/>
    </row>
    <row r="8" spans="1:15" x14ac:dyDescent="0.3">
      <c r="A8" s="91" t="s">
        <v>180</v>
      </c>
      <c r="B8" s="92">
        <v>31478</v>
      </c>
      <c r="C8" s="53"/>
    </row>
    <row r="9" spans="1:15" x14ac:dyDescent="0.3">
      <c r="A9" s="91" t="s">
        <v>158</v>
      </c>
      <c r="B9" s="92">
        <v>24725</v>
      </c>
      <c r="C9" s="53"/>
    </row>
    <row r="10" spans="1:15" x14ac:dyDescent="0.3">
      <c r="A10" s="91" t="s">
        <v>415</v>
      </c>
      <c r="B10" s="92">
        <v>23139</v>
      </c>
      <c r="C10" s="53"/>
    </row>
    <row r="11" spans="1:15" x14ac:dyDescent="0.3">
      <c r="A11" s="91" t="s">
        <v>159</v>
      </c>
      <c r="B11" s="92">
        <v>19903</v>
      </c>
      <c r="C11" s="53"/>
    </row>
    <row r="12" spans="1:15" x14ac:dyDescent="0.3">
      <c r="A12" s="91" t="s">
        <v>161</v>
      </c>
      <c r="B12" s="92">
        <v>15318</v>
      </c>
      <c r="C12" s="53"/>
    </row>
    <row r="13" spans="1:15" x14ac:dyDescent="0.3">
      <c r="A13" s="91" t="s">
        <v>347</v>
      </c>
      <c r="B13" s="92">
        <v>286390</v>
      </c>
      <c r="C13" s="53"/>
    </row>
    <row r="14" spans="1:15" x14ac:dyDescent="0.3">
      <c r="A14" s="75" t="s">
        <v>1</v>
      </c>
      <c r="B14" s="93">
        <f>SUM(B3:B13)</f>
        <v>743446</v>
      </c>
      <c r="C14" s="66"/>
    </row>
    <row r="15" spans="1:15" ht="14.4" customHeight="1" x14ac:dyDescent="0.3">
      <c r="C15" s="2"/>
    </row>
    <row r="22" spans="1:8" x14ac:dyDescent="0.3">
      <c r="A22" s="143" t="s">
        <v>349</v>
      </c>
      <c r="B22" s="143"/>
      <c r="C22" s="143"/>
      <c r="D22" s="143"/>
      <c r="E22" s="143"/>
      <c r="F22" s="143"/>
      <c r="G22" s="143"/>
      <c r="H22" s="143"/>
    </row>
    <row r="23" spans="1:8" x14ac:dyDescent="0.3">
      <c r="A23" s="144" t="s">
        <v>377</v>
      </c>
      <c r="B23" s="144"/>
      <c r="C23" s="144"/>
      <c r="D23" s="144"/>
      <c r="E23" s="144"/>
      <c r="F23" s="144"/>
      <c r="G23" s="144"/>
      <c r="H23" s="144"/>
    </row>
    <row r="24" spans="1:8" x14ac:dyDescent="0.3">
      <c r="A24" s="144"/>
      <c r="B24" s="144"/>
      <c r="C24" s="144"/>
      <c r="D24" s="144"/>
      <c r="E24" s="144"/>
      <c r="F24" s="144"/>
      <c r="G24" s="144"/>
      <c r="H24" s="144"/>
    </row>
    <row r="25" spans="1:8" x14ac:dyDescent="0.3">
      <c r="A25" s="144"/>
      <c r="B25" s="144"/>
      <c r="C25" s="144"/>
      <c r="D25" s="144"/>
      <c r="E25" s="144"/>
      <c r="F25" s="144"/>
      <c r="G25" s="144"/>
      <c r="H25" s="144"/>
    </row>
  </sheetData>
  <sheetProtection formatRows="0" selectLockedCells="1"/>
  <mergeCells count="3">
    <mergeCell ref="A22:H22"/>
    <mergeCell ref="A23:H25"/>
    <mergeCell ref="A1:O1"/>
  </mergeCells>
  <hyperlinks>
    <hyperlink ref="A22" r:id="rId1" display="Bron: Dataloep Onderwijs en Vorming" xr:uid="{814D20C1-E86C-4BF3-BCF8-9D6AC8FC8A41}"/>
    <hyperlink ref="A22:H22" r:id="rId2" location=".XuysT2gzZPZ" display="Bron: Brussels Instituut voor Statistiek en Analyse (Bisa)" xr:uid="{3575FF7C-421E-42B4-BD0C-75166FAE3602}"/>
  </hyperlinks>
  <pageMargins left="0.7" right="0.7" top="0.75" bottom="0.75" header="0.3" footer="0.3"/>
  <pageSetup paperSize="9" scale="45"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25820-E98D-4A17-9030-938D3012C007}">
  <dimension ref="A1:S52"/>
  <sheetViews>
    <sheetView showGridLines="0" zoomScaleNormal="100" workbookViewId="0">
      <selection activeCell="P32" sqref="P32"/>
    </sheetView>
  </sheetViews>
  <sheetFormatPr defaultRowHeight="14.4" x14ac:dyDescent="0.3"/>
  <cols>
    <col min="1" max="1" width="27.109375" customWidth="1"/>
    <col min="3" max="3" width="15.88671875" customWidth="1"/>
    <col min="4" max="4" width="15.77734375" customWidth="1"/>
  </cols>
  <sheetData>
    <row r="1" spans="1:19" ht="25.8" x14ac:dyDescent="0.3">
      <c r="A1" s="149" t="s">
        <v>417</v>
      </c>
      <c r="B1" s="149"/>
      <c r="C1" s="149"/>
      <c r="D1" s="149"/>
      <c r="E1" s="149"/>
      <c r="F1" s="149"/>
      <c r="G1" s="149"/>
      <c r="H1" s="149"/>
      <c r="I1" s="149"/>
      <c r="J1" s="149"/>
      <c r="K1" s="149"/>
      <c r="L1" s="149"/>
      <c r="M1" s="149"/>
      <c r="N1" s="149"/>
      <c r="O1" s="149"/>
      <c r="P1" s="149"/>
      <c r="Q1" s="149"/>
      <c r="R1" s="149"/>
      <c r="S1" s="149"/>
    </row>
    <row r="3" spans="1:19" x14ac:dyDescent="0.3">
      <c r="A3" s="31" t="s">
        <v>318</v>
      </c>
      <c r="B3" s="29" t="s">
        <v>359</v>
      </c>
      <c r="C3" s="56" t="s">
        <v>360</v>
      </c>
      <c r="D3" s="29" t="s">
        <v>361</v>
      </c>
    </row>
    <row r="4" spans="1:19" x14ac:dyDescent="0.3">
      <c r="A4" s="33" t="s">
        <v>320</v>
      </c>
      <c r="B4" s="124">
        <v>497</v>
      </c>
      <c r="C4" s="124">
        <v>237</v>
      </c>
      <c r="D4" s="124">
        <v>260</v>
      </c>
    </row>
    <row r="5" spans="1:19" x14ac:dyDescent="0.3">
      <c r="A5" s="33" t="s">
        <v>322</v>
      </c>
      <c r="B5" s="124">
        <v>722</v>
      </c>
      <c r="C5" s="124">
        <v>449</v>
      </c>
      <c r="D5" s="124">
        <v>273</v>
      </c>
    </row>
    <row r="6" spans="1:19" x14ac:dyDescent="0.3">
      <c r="A6" s="33" t="s">
        <v>321</v>
      </c>
      <c r="B6" s="124">
        <v>867</v>
      </c>
      <c r="C6" s="124">
        <v>348</v>
      </c>
      <c r="D6" s="124">
        <v>519</v>
      </c>
    </row>
    <row r="7" spans="1:19" x14ac:dyDescent="0.3">
      <c r="A7" s="33" t="s">
        <v>319</v>
      </c>
      <c r="B7" s="124">
        <v>1191</v>
      </c>
      <c r="C7" s="124">
        <v>368</v>
      </c>
      <c r="D7" s="124">
        <v>823</v>
      </c>
    </row>
    <row r="8" spans="1:19" x14ac:dyDescent="0.3">
      <c r="A8" s="33" t="s">
        <v>323</v>
      </c>
      <c r="B8" s="124">
        <v>1605</v>
      </c>
      <c r="C8" s="124">
        <v>1046</v>
      </c>
      <c r="D8" s="124">
        <v>559</v>
      </c>
    </row>
    <row r="9" spans="1:19" x14ac:dyDescent="0.3">
      <c r="A9" s="33" t="s">
        <v>324</v>
      </c>
      <c r="B9" s="124">
        <v>1788</v>
      </c>
      <c r="C9" s="124">
        <v>1071</v>
      </c>
      <c r="D9" s="124">
        <v>717</v>
      </c>
    </row>
    <row r="10" spans="1:19" x14ac:dyDescent="0.3">
      <c r="A10" s="33" t="s">
        <v>325</v>
      </c>
      <c r="B10" s="124">
        <v>1838</v>
      </c>
      <c r="C10" s="124">
        <v>1319</v>
      </c>
      <c r="D10" s="124">
        <v>519</v>
      </c>
    </row>
    <row r="11" spans="1:19" x14ac:dyDescent="0.3">
      <c r="A11" s="33" t="s">
        <v>328</v>
      </c>
      <c r="B11" s="124">
        <v>1958</v>
      </c>
      <c r="C11" s="124">
        <v>733</v>
      </c>
      <c r="D11" s="124">
        <v>1225</v>
      </c>
    </row>
    <row r="12" spans="1:19" x14ac:dyDescent="0.3">
      <c r="A12" s="33" t="s">
        <v>330</v>
      </c>
      <c r="B12" s="124">
        <v>2227</v>
      </c>
      <c r="C12" s="124">
        <v>1166</v>
      </c>
      <c r="D12" s="124">
        <v>1061</v>
      </c>
    </row>
    <row r="13" spans="1:19" x14ac:dyDescent="0.3">
      <c r="A13" s="33" t="s">
        <v>339</v>
      </c>
      <c r="B13" s="124">
        <v>2557</v>
      </c>
      <c r="C13" s="124">
        <v>1563</v>
      </c>
      <c r="D13" s="124">
        <v>994</v>
      </c>
    </row>
    <row r="14" spans="1:19" x14ac:dyDescent="0.3">
      <c r="A14" s="33" t="s">
        <v>333</v>
      </c>
      <c r="B14" s="124">
        <v>2908</v>
      </c>
      <c r="C14" s="124">
        <v>988</v>
      </c>
      <c r="D14" s="124">
        <v>1920</v>
      </c>
    </row>
    <row r="15" spans="1:19" x14ac:dyDescent="0.3">
      <c r="A15" s="33" t="s">
        <v>329</v>
      </c>
      <c r="B15" s="124">
        <v>3113</v>
      </c>
      <c r="C15" s="124">
        <v>1438</v>
      </c>
      <c r="D15" s="124">
        <v>1675</v>
      </c>
    </row>
    <row r="16" spans="1:19" x14ac:dyDescent="0.3">
      <c r="A16" s="33" t="s">
        <v>331</v>
      </c>
      <c r="B16" s="124">
        <v>3404</v>
      </c>
      <c r="C16" s="124">
        <v>2530</v>
      </c>
      <c r="D16" s="124">
        <v>874</v>
      </c>
    </row>
    <row r="17" spans="1:16" x14ac:dyDescent="0.3">
      <c r="A17" s="33" t="s">
        <v>327</v>
      </c>
      <c r="B17" s="124">
        <v>3646</v>
      </c>
      <c r="C17" s="124">
        <v>1888</v>
      </c>
      <c r="D17" s="124">
        <v>1758</v>
      </c>
    </row>
    <row r="18" spans="1:16" x14ac:dyDescent="0.3">
      <c r="A18" s="33" t="s">
        <v>326</v>
      </c>
      <c r="B18" s="124">
        <v>3868</v>
      </c>
      <c r="C18" s="124">
        <v>1977</v>
      </c>
      <c r="D18" s="124">
        <v>1891</v>
      </c>
    </row>
    <row r="19" spans="1:16" x14ac:dyDescent="0.3">
      <c r="A19" s="33" t="s">
        <v>334</v>
      </c>
      <c r="B19" s="124">
        <v>5250</v>
      </c>
      <c r="C19" s="124">
        <v>2076</v>
      </c>
      <c r="D19" s="124">
        <v>3174</v>
      </c>
    </row>
    <row r="20" spans="1:16" x14ac:dyDescent="0.3">
      <c r="A20" s="33" t="s">
        <v>335</v>
      </c>
      <c r="B20" s="124">
        <v>5283</v>
      </c>
      <c r="C20" s="124">
        <v>2562</v>
      </c>
      <c r="D20" s="124">
        <v>2721</v>
      </c>
    </row>
    <row r="21" spans="1:16" x14ac:dyDescent="0.3">
      <c r="A21" s="33" t="s">
        <v>332</v>
      </c>
      <c r="B21" s="124">
        <v>6709</v>
      </c>
      <c r="C21" s="124">
        <v>3698</v>
      </c>
      <c r="D21" s="124">
        <v>3011</v>
      </c>
    </row>
    <row r="22" spans="1:16" x14ac:dyDescent="0.3">
      <c r="A22" s="33" t="s">
        <v>336</v>
      </c>
      <c r="B22" s="124">
        <v>13091</v>
      </c>
      <c r="C22" s="124">
        <v>5380</v>
      </c>
      <c r="D22" s="124">
        <v>7711</v>
      </c>
    </row>
    <row r="23" spans="1:16" x14ac:dyDescent="0.3">
      <c r="A23" s="31" t="s">
        <v>337</v>
      </c>
      <c r="B23" s="125">
        <f>SUM(B4:B22)</f>
        <v>62522</v>
      </c>
      <c r="C23" s="125">
        <f>SUM(C4:C22)</f>
        <v>30837</v>
      </c>
      <c r="D23" s="126">
        <f t="shared" ref="D23" si="0">B23-C23</f>
        <v>31685</v>
      </c>
    </row>
    <row r="24" spans="1:16" x14ac:dyDescent="0.3">
      <c r="A24" s="33"/>
      <c r="B24" s="55"/>
      <c r="C24" s="55"/>
      <c r="D24" s="55"/>
    </row>
    <row r="25" spans="1:16" x14ac:dyDescent="0.3">
      <c r="A25" s="31" t="s">
        <v>350</v>
      </c>
      <c r="B25" s="31" t="s">
        <v>359</v>
      </c>
      <c r="C25" s="31" t="s">
        <v>360</v>
      </c>
      <c r="D25" s="31" t="s">
        <v>361</v>
      </c>
    </row>
    <row r="26" spans="1:16" x14ac:dyDescent="0.3">
      <c r="A26" s="33" t="s">
        <v>337</v>
      </c>
      <c r="B26" s="124">
        <v>62522</v>
      </c>
      <c r="C26" s="124">
        <v>30837</v>
      </c>
      <c r="D26" s="124">
        <f>B26-C26</f>
        <v>31685</v>
      </c>
      <c r="E26" s="24"/>
      <c r="M26" s="3"/>
    </row>
    <row r="27" spans="1:16" x14ac:dyDescent="0.3">
      <c r="A27" s="52" t="s">
        <v>249</v>
      </c>
      <c r="B27" s="127">
        <v>118704</v>
      </c>
      <c r="C27" s="127">
        <v>54115</v>
      </c>
      <c r="D27" s="124">
        <f t="shared" ref="D27:D28" si="1">B27-C27</f>
        <v>64589</v>
      </c>
      <c r="E27" s="24"/>
      <c r="M27" s="3"/>
    </row>
    <row r="28" spans="1:16" x14ac:dyDescent="0.3">
      <c r="A28" s="52" t="s">
        <v>340</v>
      </c>
      <c r="B28" s="127">
        <v>52403</v>
      </c>
      <c r="C28" s="127">
        <v>32133</v>
      </c>
      <c r="D28" s="124">
        <f t="shared" si="1"/>
        <v>20270</v>
      </c>
      <c r="E28" s="24"/>
    </row>
    <row r="29" spans="1:16" x14ac:dyDescent="0.3">
      <c r="A29" s="46" t="s">
        <v>4</v>
      </c>
      <c r="B29" s="128">
        <f>SUM(B26:B28)</f>
        <v>233629</v>
      </c>
      <c r="C29" s="128">
        <f t="shared" ref="C29" si="2">SUM(C26:C28)</f>
        <v>117085</v>
      </c>
      <c r="D29" s="128">
        <f>SUM(D26:D28)</f>
        <v>116544</v>
      </c>
      <c r="E29" s="24"/>
      <c r="N29" s="3"/>
    </row>
    <row r="30" spans="1:16" x14ac:dyDescent="0.3">
      <c r="B30" s="3"/>
    </row>
    <row r="31" spans="1:16" x14ac:dyDescent="0.3">
      <c r="A31" s="31" t="s">
        <v>348</v>
      </c>
      <c r="B31" s="29" t="s">
        <v>16</v>
      </c>
      <c r="J31" s="58"/>
    </row>
    <row r="32" spans="1:16" x14ac:dyDescent="0.3">
      <c r="A32" s="33" t="s">
        <v>366</v>
      </c>
      <c r="B32" s="127">
        <v>18692</v>
      </c>
      <c r="J32" s="58"/>
      <c r="M32" s="129"/>
      <c r="N32" s="129"/>
      <c r="P32" s="3"/>
    </row>
    <row r="33" spans="1:14" x14ac:dyDescent="0.3">
      <c r="A33" s="33" t="s">
        <v>345</v>
      </c>
      <c r="B33" s="127">
        <v>12864</v>
      </c>
      <c r="C33" s="24"/>
      <c r="M33" s="3"/>
      <c r="N33" s="3"/>
    </row>
    <row r="34" spans="1:14" x14ac:dyDescent="0.3">
      <c r="A34" s="33" t="s">
        <v>341</v>
      </c>
      <c r="B34" s="127">
        <v>11009</v>
      </c>
      <c r="C34" s="3"/>
    </row>
    <row r="35" spans="1:14" x14ac:dyDescent="0.3">
      <c r="A35" s="33" t="s">
        <v>4</v>
      </c>
      <c r="B35" s="127">
        <v>3837</v>
      </c>
      <c r="C35" s="3"/>
    </row>
    <row r="36" spans="1:14" x14ac:dyDescent="0.3">
      <c r="A36" s="33" t="s">
        <v>343</v>
      </c>
      <c r="B36" s="127">
        <v>3397</v>
      </c>
    </row>
    <row r="37" spans="1:14" x14ac:dyDescent="0.3">
      <c r="A37" s="33" t="s">
        <v>342</v>
      </c>
      <c r="B37" s="127">
        <v>2624</v>
      </c>
    </row>
    <row r="38" spans="1:14" x14ac:dyDescent="0.3">
      <c r="A38" s="33" t="s">
        <v>346</v>
      </c>
      <c r="B38" s="127">
        <v>1821</v>
      </c>
    </row>
    <row r="39" spans="1:14" x14ac:dyDescent="0.3">
      <c r="A39" s="33" t="s">
        <v>344</v>
      </c>
      <c r="B39" s="127">
        <v>1483</v>
      </c>
    </row>
    <row r="40" spans="1:14" x14ac:dyDescent="0.3">
      <c r="A40" s="33" t="s">
        <v>12</v>
      </c>
      <c r="B40" s="127">
        <v>866</v>
      </c>
    </row>
    <row r="41" spans="1:14" x14ac:dyDescent="0.3">
      <c r="A41" s="33" t="s">
        <v>347</v>
      </c>
      <c r="B41" s="127">
        <v>5929</v>
      </c>
    </row>
    <row r="42" spans="1:14" x14ac:dyDescent="0.3">
      <c r="A42" s="57" t="s">
        <v>1</v>
      </c>
      <c r="B42" s="128">
        <f>SUM(B32:B41)</f>
        <v>62522</v>
      </c>
    </row>
    <row r="43" spans="1:14" x14ac:dyDescent="0.3">
      <c r="A43" s="53"/>
      <c r="B43" s="54"/>
    </row>
    <row r="44" spans="1:14" x14ac:dyDescent="0.3">
      <c r="A44" s="53"/>
      <c r="B44" s="54"/>
    </row>
    <row r="45" spans="1:14" x14ac:dyDescent="0.3">
      <c r="A45" s="53"/>
      <c r="B45" s="54"/>
    </row>
    <row r="46" spans="1:14" x14ac:dyDescent="0.3">
      <c r="A46" s="53"/>
      <c r="B46" s="54"/>
    </row>
    <row r="47" spans="1:14" s="25" customFormat="1" ht="14.25" customHeight="1" x14ac:dyDescent="0.3">
      <c r="A47" s="59" t="s">
        <v>317</v>
      </c>
      <c r="B47" s="60"/>
      <c r="C47" s="60"/>
      <c r="D47" s="60"/>
      <c r="E47" s="60"/>
      <c r="F47" s="60"/>
      <c r="G47" s="60"/>
      <c r="H47" s="60"/>
    </row>
    <row r="48" spans="1:14" s="25" customFormat="1" ht="14.25" customHeight="1" x14ac:dyDescent="0.3">
      <c r="A48" s="147" t="s">
        <v>418</v>
      </c>
      <c r="B48" s="148"/>
      <c r="C48" s="148"/>
      <c r="D48" s="148"/>
      <c r="E48" s="148"/>
      <c r="F48" s="148"/>
      <c r="G48" s="148"/>
      <c r="H48" s="148"/>
    </row>
    <row r="49" spans="1:8" s="25" customFormat="1" ht="14.25" customHeight="1" x14ac:dyDescent="0.3">
      <c r="A49" s="147"/>
      <c r="B49" s="148"/>
      <c r="C49" s="148"/>
      <c r="D49" s="148"/>
      <c r="E49" s="148"/>
      <c r="F49" s="148"/>
      <c r="G49" s="148"/>
      <c r="H49" s="148"/>
    </row>
    <row r="50" spans="1:8" s="25" customFormat="1" ht="14.25" customHeight="1" x14ac:dyDescent="0.3">
      <c r="A50" s="145" t="s">
        <v>419</v>
      </c>
      <c r="B50" s="146"/>
      <c r="C50" s="146"/>
      <c r="D50" s="146"/>
      <c r="E50" s="146"/>
      <c r="F50" s="146"/>
      <c r="G50" s="146"/>
      <c r="H50" s="146"/>
    </row>
    <row r="52" spans="1:8" ht="13.8" customHeight="1" x14ac:dyDescent="0.3">
      <c r="A52" s="143" t="s">
        <v>349</v>
      </c>
      <c r="B52" s="143"/>
      <c r="C52" s="143"/>
      <c r="D52" s="143"/>
      <c r="E52" s="143"/>
      <c r="F52" s="143"/>
      <c r="G52" s="143"/>
      <c r="H52" s="143"/>
    </row>
  </sheetData>
  <sortState xmlns:xlrd2="http://schemas.microsoft.com/office/spreadsheetml/2017/richdata2" ref="A4:D22">
    <sortCondition ref="B4:B22"/>
  </sortState>
  <mergeCells count="4">
    <mergeCell ref="A52:H52"/>
    <mergeCell ref="A50:H50"/>
    <mergeCell ref="A48:H49"/>
    <mergeCell ref="A1:S1"/>
  </mergeCells>
  <hyperlinks>
    <hyperlink ref="A52" r:id="rId1" display="Bron: Dataloep Onderwijs en Vorming" xr:uid="{663FAB07-7368-400A-B4A5-770449066267}"/>
    <hyperlink ref="A52:H52" r:id="rId2" location=".XuysT2gzZPZ" display="Bron: Brussels Instituut voor Statistiek en Analyse (Bisa)" xr:uid="{AF0C04D7-AB6B-442D-8DC8-7B6095150EBD}"/>
  </hyperlinks>
  <pageMargins left="0.7" right="0.7" top="0.75" bottom="0.75" header="0.3" footer="0.3"/>
  <pageSetup paperSize="9" scale="55" orientation="landscape" r:id="rId3"/>
  <colBreaks count="1" manualBreakCount="1">
    <brk id="19"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C3B20-7223-406D-817B-04CC500D2BFC}">
  <dimension ref="A1:Q33"/>
  <sheetViews>
    <sheetView showGridLines="0" zoomScale="92" zoomScaleNormal="92" workbookViewId="0">
      <selection activeCell="G10" sqref="G10"/>
    </sheetView>
  </sheetViews>
  <sheetFormatPr defaultColWidth="8.88671875" defaultRowHeight="14.4" x14ac:dyDescent="0.3"/>
  <cols>
    <col min="1" max="1" width="58.109375" customWidth="1"/>
    <col min="2" max="2" width="15.77734375" customWidth="1"/>
    <col min="3" max="3" width="16.6640625" customWidth="1"/>
    <col min="4" max="4" width="14.5546875" customWidth="1"/>
    <col min="5" max="5" width="23.5546875" customWidth="1"/>
    <col min="6" max="6" width="15.109375" customWidth="1"/>
    <col min="14" max="14" width="10.88671875" customWidth="1"/>
  </cols>
  <sheetData>
    <row r="1" spans="1:17" ht="39" customHeight="1" x14ac:dyDescent="0.3">
      <c r="A1" s="150" t="s">
        <v>421</v>
      </c>
      <c r="B1" s="150"/>
      <c r="C1" s="150"/>
      <c r="D1" s="150"/>
      <c r="E1" s="150"/>
      <c r="F1" s="150"/>
      <c r="G1" s="76"/>
      <c r="H1" s="76"/>
      <c r="I1" s="76"/>
      <c r="J1" s="76"/>
      <c r="K1" s="76"/>
      <c r="M1" s="76"/>
      <c r="N1" s="76"/>
      <c r="O1" s="76"/>
      <c r="P1" s="77"/>
      <c r="Q1" s="77"/>
    </row>
    <row r="2" spans="1:17" x14ac:dyDescent="0.3">
      <c r="A2" s="155" t="s">
        <v>420</v>
      </c>
      <c r="B2" s="155"/>
      <c r="C2" s="155"/>
      <c r="D2" s="155"/>
    </row>
    <row r="3" spans="1:17" x14ac:dyDescent="0.3">
      <c r="A3" s="28"/>
      <c r="B3" s="78" t="s">
        <v>367</v>
      </c>
      <c r="C3" s="78" t="s">
        <v>368</v>
      </c>
      <c r="D3" s="78" t="s">
        <v>369</v>
      </c>
      <c r="E3" s="78" t="s">
        <v>370</v>
      </c>
    </row>
    <row r="4" spans="1:17" ht="14.4" customHeight="1" x14ac:dyDescent="0.3">
      <c r="A4" s="30" t="s">
        <v>371</v>
      </c>
      <c r="B4" s="32">
        <v>7857</v>
      </c>
      <c r="C4" s="32">
        <v>25714</v>
      </c>
      <c r="D4" s="32">
        <f>B4+C4</f>
        <v>33571</v>
      </c>
      <c r="E4" s="79">
        <f>C4/D4</f>
        <v>0.76595871436656637</v>
      </c>
    </row>
    <row r="5" spans="1:17" x14ac:dyDescent="0.3">
      <c r="A5" s="30" t="s">
        <v>304</v>
      </c>
      <c r="B5" s="32">
        <v>4164</v>
      </c>
      <c r="C5" s="32">
        <v>10677</v>
      </c>
      <c r="D5" s="32">
        <f>B5+C5</f>
        <v>14841</v>
      </c>
      <c r="E5" s="79">
        <f>C5/D5</f>
        <v>0.71942591469577521</v>
      </c>
    </row>
    <row r="6" spans="1:17" ht="40.799999999999997" customHeight="1" x14ac:dyDescent="0.3">
      <c r="A6" s="151" t="s">
        <v>358</v>
      </c>
      <c r="B6" s="151"/>
    </row>
    <row r="7" spans="1:17" ht="17.399999999999999" customHeight="1" x14ac:dyDescent="0.3">
      <c r="A7" s="151"/>
      <c r="B7" s="151"/>
    </row>
    <row r="8" spans="1:17" ht="28.8" customHeight="1" x14ac:dyDescent="0.3">
      <c r="A8" s="80" t="s">
        <v>422</v>
      </c>
      <c r="B8" s="28" t="s">
        <v>1</v>
      </c>
      <c r="C8" s="81"/>
    </row>
    <row r="9" spans="1:17" x14ac:dyDescent="0.3">
      <c r="A9" s="30" t="s">
        <v>309</v>
      </c>
      <c r="B9" s="82">
        <v>1665</v>
      </c>
      <c r="C9" s="83"/>
    </row>
    <row r="10" spans="1:17" x14ac:dyDescent="0.3">
      <c r="A10" s="30" t="s">
        <v>372</v>
      </c>
      <c r="B10" s="82">
        <v>11258</v>
      </c>
      <c r="G10" s="18"/>
      <c r="H10" s="18"/>
      <c r="I10" s="18"/>
      <c r="J10" s="18"/>
      <c r="K10" s="18"/>
      <c r="L10" s="18"/>
    </row>
    <row r="11" spans="1:17" ht="25.8" x14ac:dyDescent="0.3">
      <c r="A11" s="30" t="s">
        <v>373</v>
      </c>
      <c r="B11" s="82">
        <v>20504</v>
      </c>
      <c r="G11" s="18"/>
      <c r="H11" s="18"/>
      <c r="I11" s="18"/>
      <c r="J11" s="18"/>
      <c r="K11" s="18"/>
      <c r="L11" s="76"/>
    </row>
    <row r="12" spans="1:17" x14ac:dyDescent="0.3">
      <c r="A12" s="84" t="s">
        <v>215</v>
      </c>
      <c r="B12" s="85">
        <v>144</v>
      </c>
      <c r="G12" s="18"/>
      <c r="H12" s="18"/>
      <c r="I12" s="18"/>
      <c r="J12" s="18"/>
      <c r="K12" s="18"/>
      <c r="L12" s="18"/>
    </row>
    <row r="13" spans="1:17" x14ac:dyDescent="0.3">
      <c r="A13" s="28" t="s">
        <v>1</v>
      </c>
      <c r="B13" s="86">
        <f>SUM(B9:B12)</f>
        <v>33571</v>
      </c>
      <c r="G13" s="18"/>
      <c r="H13" s="18"/>
      <c r="I13" s="18"/>
      <c r="J13" s="18"/>
      <c r="K13" s="18"/>
      <c r="L13" s="130"/>
    </row>
    <row r="14" spans="1:17" ht="14.4" customHeight="1" x14ac:dyDescent="0.3">
      <c r="A14" s="152" t="s">
        <v>374</v>
      </c>
      <c r="B14" s="152"/>
      <c r="G14" s="18"/>
      <c r="H14" s="18"/>
      <c r="I14" s="18"/>
      <c r="J14" s="18"/>
      <c r="K14" s="18"/>
      <c r="L14" s="130"/>
    </row>
    <row r="15" spans="1:17" x14ac:dyDescent="0.3">
      <c r="A15" s="153"/>
      <c r="B15" s="153"/>
      <c r="G15" s="18"/>
      <c r="H15" s="18"/>
      <c r="I15" s="18"/>
      <c r="J15" s="18"/>
      <c r="K15" s="18"/>
      <c r="L15" s="18"/>
    </row>
    <row r="16" spans="1:17" x14ac:dyDescent="0.3">
      <c r="A16" s="153"/>
      <c r="B16" s="153"/>
      <c r="G16" s="18"/>
      <c r="H16" s="18"/>
      <c r="I16" s="18"/>
      <c r="J16" s="18"/>
      <c r="K16" s="18"/>
      <c r="L16" s="18"/>
    </row>
    <row r="17" spans="1:13" x14ac:dyDescent="0.3">
      <c r="A17" s="153"/>
      <c r="B17" s="153"/>
      <c r="G17" s="18"/>
      <c r="H17" s="18"/>
      <c r="I17" s="18"/>
      <c r="J17" s="18"/>
      <c r="K17" s="18"/>
      <c r="L17" s="18"/>
    </row>
    <row r="18" spans="1:13" x14ac:dyDescent="0.3">
      <c r="A18" s="154" t="s">
        <v>375</v>
      </c>
      <c r="B18" s="154"/>
      <c r="E18" s="87"/>
      <c r="F18" s="87"/>
      <c r="G18" s="87"/>
      <c r="H18" s="87"/>
      <c r="I18" s="87"/>
      <c r="J18" s="87"/>
      <c r="K18" s="87"/>
      <c r="L18" s="87"/>
      <c r="M18" s="87"/>
    </row>
    <row r="19" spans="1:13" ht="139.19999999999999" customHeight="1" x14ac:dyDescent="0.3">
      <c r="A19" s="88"/>
      <c r="B19" s="89"/>
      <c r="E19" s="87"/>
      <c r="F19" s="87"/>
      <c r="G19" s="87"/>
      <c r="H19" s="87"/>
      <c r="I19" s="87"/>
      <c r="J19" s="87"/>
      <c r="K19" s="87"/>
      <c r="L19" s="87"/>
      <c r="M19" s="87"/>
    </row>
    <row r="20" spans="1:13" x14ac:dyDescent="0.3">
      <c r="C20" s="89"/>
      <c r="D20" s="18"/>
      <c r="E20" s="18"/>
      <c r="F20" s="18"/>
      <c r="G20" s="87"/>
      <c r="H20" s="87"/>
      <c r="I20" s="87"/>
      <c r="J20" s="87"/>
      <c r="K20" s="87"/>
      <c r="L20" s="87"/>
      <c r="M20" s="87"/>
    </row>
    <row r="21" spans="1:13" ht="14.4" customHeight="1" x14ac:dyDescent="0.3">
      <c r="D21" s="90"/>
      <c r="E21" s="90"/>
      <c r="F21" s="90"/>
    </row>
    <row r="22" spans="1:13" ht="14.4" customHeight="1" x14ac:dyDescent="0.3">
      <c r="D22" s="90"/>
      <c r="E22" s="90"/>
      <c r="F22" s="90"/>
    </row>
    <row r="23" spans="1:13" ht="14.4" customHeight="1" x14ac:dyDescent="0.3">
      <c r="D23" s="90"/>
      <c r="E23" s="90"/>
      <c r="F23" s="90"/>
    </row>
    <row r="24" spans="1:13" ht="14.4" customHeight="1" x14ac:dyDescent="0.3"/>
    <row r="25" spans="1:13" ht="14.4" customHeight="1" x14ac:dyDescent="0.3"/>
    <row r="26" spans="1:13" ht="14.4" customHeight="1" x14ac:dyDescent="0.3"/>
    <row r="27" spans="1:13" ht="14.4" customHeight="1" x14ac:dyDescent="0.3"/>
    <row r="28" spans="1:13" ht="14.4" customHeight="1" x14ac:dyDescent="0.3"/>
    <row r="29" spans="1:13" ht="14.4" customHeight="1" x14ac:dyDescent="0.3"/>
    <row r="30" spans="1:13" ht="14.4" customHeight="1" x14ac:dyDescent="0.3"/>
    <row r="31" spans="1:13" ht="14.4" customHeight="1" x14ac:dyDescent="0.3"/>
    <row r="32" spans="1:13" ht="14.4" customHeight="1" x14ac:dyDescent="0.3"/>
    <row r="33" ht="14.4" customHeight="1" x14ac:dyDescent="0.3"/>
  </sheetData>
  <sheetProtection formatRows="0" selectLockedCells="1"/>
  <mergeCells count="5">
    <mergeCell ref="A1:F1"/>
    <mergeCell ref="A6:B7"/>
    <mergeCell ref="A14:B17"/>
    <mergeCell ref="A18:B18"/>
    <mergeCell ref="A2:D2"/>
  </mergeCells>
  <hyperlinks>
    <hyperlink ref="A18:B18" r:id="rId1" display="Bron: Dataloep Onderwijs en Vorming" xr:uid="{8C16D442-8A9A-4AED-8FD8-2A8EB47F7A67}"/>
  </hyperlinks>
  <pageMargins left="0.7" right="0.7" top="0.75" bottom="0.75" header="0.3" footer="0.3"/>
  <pageSetup paperSize="9" scale="47"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B1D25-5FAD-4662-AF39-2E2F67A2DF6D}">
  <sheetPr>
    <pageSetUpPr fitToPage="1"/>
  </sheetPr>
  <dimension ref="A1:D21"/>
  <sheetViews>
    <sheetView showGridLines="0" zoomScaleNormal="100" workbookViewId="0">
      <selection activeCell="C21" sqref="C21"/>
    </sheetView>
  </sheetViews>
  <sheetFormatPr defaultRowHeight="14.4" x14ac:dyDescent="0.3"/>
  <cols>
    <col min="1" max="1" width="41.44140625" style="104" customWidth="1"/>
    <col min="2" max="2" width="16.5546875" style="104" customWidth="1"/>
    <col min="3" max="3" width="129.33203125" style="104" customWidth="1"/>
    <col min="4" max="16384" width="8.88671875" style="104"/>
  </cols>
  <sheetData>
    <row r="1" spans="1:4" ht="39" customHeight="1" x14ac:dyDescent="0.3">
      <c r="A1" s="137" t="s">
        <v>408</v>
      </c>
      <c r="B1" s="137"/>
      <c r="C1" s="137"/>
    </row>
    <row r="2" spans="1:4" ht="40.799999999999997" customHeight="1" x14ac:dyDescent="0.3">
      <c r="A2" s="110" t="s">
        <v>391</v>
      </c>
      <c r="B2" s="111" t="s">
        <v>392</v>
      </c>
      <c r="C2" s="111" t="s">
        <v>393</v>
      </c>
    </row>
    <row r="3" spans="1:4" ht="14.4" customHeight="1" x14ac:dyDescent="0.3">
      <c r="A3" s="112" t="s">
        <v>409</v>
      </c>
      <c r="B3" s="111"/>
      <c r="C3" s="111"/>
    </row>
    <row r="4" spans="1:4" ht="14.4" customHeight="1" x14ac:dyDescent="0.3">
      <c r="A4" s="30" t="s">
        <v>0</v>
      </c>
      <c r="B4" s="113">
        <v>1.24E-2</v>
      </c>
      <c r="C4" s="114" t="s">
        <v>394</v>
      </c>
    </row>
    <row r="5" spans="1:4" x14ac:dyDescent="0.3">
      <c r="A5" s="30" t="s">
        <v>383</v>
      </c>
      <c r="B5" s="113">
        <v>1.7000000000000001E-2</v>
      </c>
      <c r="C5" s="115"/>
    </row>
    <row r="6" spans="1:4" x14ac:dyDescent="0.3">
      <c r="A6" s="30" t="s">
        <v>384</v>
      </c>
      <c r="B6" s="113">
        <v>6.6000000000000003E-2</v>
      </c>
      <c r="C6" s="116"/>
    </row>
    <row r="7" spans="1:4" x14ac:dyDescent="0.3">
      <c r="A7" s="117" t="s">
        <v>395</v>
      </c>
      <c r="B7" s="118"/>
      <c r="C7" s="118"/>
    </row>
    <row r="8" spans="1:4" ht="14.4" customHeight="1" x14ac:dyDescent="0.3">
      <c r="A8" s="30" t="s">
        <v>396</v>
      </c>
      <c r="B8" s="106">
        <v>0.151</v>
      </c>
      <c r="C8" s="119" t="s">
        <v>397</v>
      </c>
      <c r="D8" s="62"/>
    </row>
    <row r="9" spans="1:4" x14ac:dyDescent="0.3">
      <c r="A9" s="30" t="s">
        <v>383</v>
      </c>
      <c r="B9" s="106">
        <v>0.32800000000000001</v>
      </c>
      <c r="C9" s="119" t="s">
        <v>398</v>
      </c>
      <c r="D9" s="62"/>
    </row>
    <row r="10" spans="1:4" x14ac:dyDescent="0.3">
      <c r="A10" s="30" t="s">
        <v>384</v>
      </c>
      <c r="B10" s="106">
        <v>0.40799999999999997</v>
      </c>
      <c r="C10" s="116"/>
    </row>
    <row r="11" spans="1:4" x14ac:dyDescent="0.3">
      <c r="A11" s="117" t="s">
        <v>410</v>
      </c>
      <c r="B11" s="118"/>
      <c r="C11" s="118"/>
    </row>
    <row r="12" spans="1:4" ht="14.4" customHeight="1" x14ac:dyDescent="0.3">
      <c r="A12" s="30" t="s">
        <v>396</v>
      </c>
      <c r="B12" s="106">
        <v>0.152</v>
      </c>
      <c r="C12" s="156" t="s">
        <v>399</v>
      </c>
      <c r="D12" s="18"/>
    </row>
    <row r="13" spans="1:4" x14ac:dyDescent="0.3">
      <c r="A13" s="30" t="s">
        <v>383</v>
      </c>
      <c r="B13" s="106">
        <v>0.30199999999999999</v>
      </c>
      <c r="C13" s="157"/>
      <c r="D13" s="18"/>
    </row>
    <row r="14" spans="1:4" ht="14.4" customHeight="1" x14ac:dyDescent="0.3">
      <c r="A14" s="30" t="s">
        <v>384</v>
      </c>
      <c r="B14" s="106">
        <v>0.36099999999999999</v>
      </c>
      <c r="C14" s="158"/>
      <c r="D14" s="18"/>
    </row>
    <row r="15" spans="1:4" ht="14.4" customHeight="1" x14ac:dyDescent="0.3">
      <c r="A15" s="120"/>
      <c r="C15" s="18"/>
    </row>
    <row r="16" spans="1:4" ht="20.399999999999999" customHeight="1" x14ac:dyDescent="0.3">
      <c r="A16" s="159" t="s">
        <v>400</v>
      </c>
      <c r="B16" s="159"/>
      <c r="C16" s="121"/>
    </row>
    <row r="17" spans="1:3" ht="20.399999999999999" customHeight="1" x14ac:dyDescent="0.3">
      <c r="A17" s="123" t="s">
        <v>401</v>
      </c>
      <c r="B17" s="122"/>
      <c r="C17" s="121"/>
    </row>
    <row r="18" spans="1:3" ht="14.4" customHeight="1" x14ac:dyDescent="0.3">
      <c r="C18" s="121"/>
    </row>
    <row r="19" spans="1:3" ht="14.4" customHeight="1" x14ac:dyDescent="0.3">
      <c r="C19" s="121"/>
    </row>
    <row r="20" spans="1:3" ht="14.4" customHeight="1" x14ac:dyDescent="0.3">
      <c r="C20" s="121"/>
    </row>
    <row r="21" spans="1:3" ht="14.4" customHeight="1" x14ac:dyDescent="0.3">
      <c r="C21" s="121"/>
    </row>
  </sheetData>
  <sheetProtection formatRows="0" selectLockedCells="1"/>
  <mergeCells count="3">
    <mergeCell ref="A1:C1"/>
    <mergeCell ref="C12:C14"/>
    <mergeCell ref="A16:B16"/>
  </mergeCells>
  <hyperlinks>
    <hyperlink ref="A17" r:id="rId1" xr:uid="{55511867-BC1C-49AE-B565-BBFEEDBE830F}"/>
  </hyperlinks>
  <pageMargins left="0.7" right="0.7" top="0.75" bottom="0.75" header="0.3" footer="0.3"/>
  <pageSetup paperSize="9" scale="71"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AF7B-CF7D-4D53-915E-F0FF69E757E7}">
  <dimension ref="A1:U32"/>
  <sheetViews>
    <sheetView showGridLines="0" zoomScaleNormal="100" workbookViewId="0">
      <selection activeCell="D23" sqref="D23"/>
    </sheetView>
  </sheetViews>
  <sheetFormatPr defaultRowHeight="14.4" x14ac:dyDescent="0.3"/>
  <cols>
    <col min="1" max="1" width="9.6640625" style="104" customWidth="1"/>
    <col min="2" max="2" width="17.44140625" style="104" customWidth="1"/>
    <col min="3" max="3" width="15.109375" style="104" customWidth="1"/>
    <col min="4" max="4" width="16.44140625" style="104" customWidth="1"/>
    <col min="5" max="16384" width="8.88671875" style="104"/>
  </cols>
  <sheetData>
    <row r="1" spans="1:21" ht="39" customHeight="1" x14ac:dyDescent="0.3">
      <c r="A1" s="137" t="s">
        <v>411</v>
      </c>
      <c r="B1" s="137"/>
      <c r="C1" s="137"/>
      <c r="D1" s="137"/>
      <c r="E1" s="137"/>
      <c r="F1" s="137"/>
      <c r="G1" s="137"/>
      <c r="H1" s="137"/>
      <c r="I1" s="137"/>
      <c r="J1" s="137"/>
      <c r="K1" s="137"/>
      <c r="L1" s="137"/>
      <c r="M1" s="137"/>
      <c r="N1" s="137"/>
      <c r="O1" s="137"/>
      <c r="P1" s="77"/>
      <c r="Q1" s="77"/>
      <c r="R1" s="77"/>
      <c r="S1" s="77"/>
    </row>
    <row r="2" spans="1:21" x14ac:dyDescent="0.3">
      <c r="A2" s="105"/>
      <c r="B2" s="105" t="s">
        <v>0</v>
      </c>
      <c r="C2" s="105" t="s">
        <v>383</v>
      </c>
      <c r="D2" s="105" t="s">
        <v>384</v>
      </c>
    </row>
    <row r="3" spans="1:21" ht="14.4" customHeight="1" x14ac:dyDescent="0.3">
      <c r="A3" s="30" t="s">
        <v>385</v>
      </c>
      <c r="B3" s="106">
        <v>0.7</v>
      </c>
      <c r="C3" s="106">
        <v>0.54400000000000004</v>
      </c>
      <c r="D3" s="106">
        <v>0.46300000000000002</v>
      </c>
      <c r="M3" s="13"/>
      <c r="N3" s="13"/>
      <c r="O3" s="13"/>
      <c r="P3" s="13"/>
      <c r="Q3" s="13"/>
      <c r="R3" s="13"/>
      <c r="S3" s="13"/>
      <c r="T3" s="13"/>
      <c r="U3" s="13"/>
    </row>
    <row r="4" spans="1:21" x14ac:dyDescent="0.3">
      <c r="A4" s="30" t="s">
        <v>250</v>
      </c>
      <c r="B4" s="106">
        <v>0.71199999999999997</v>
      </c>
      <c r="C4" s="106">
        <v>0.58399999999999996</v>
      </c>
      <c r="D4" s="106">
        <v>0.53900000000000003</v>
      </c>
      <c r="M4" s="13"/>
      <c r="N4" s="13"/>
      <c r="O4" s="13"/>
      <c r="P4" s="13"/>
      <c r="Q4" s="13"/>
      <c r="R4" s="13"/>
      <c r="S4" s="13"/>
      <c r="T4" s="13"/>
      <c r="U4" s="13"/>
    </row>
    <row r="5" spans="1:21" x14ac:dyDescent="0.3">
      <c r="A5" s="30" t="s">
        <v>251</v>
      </c>
      <c r="B5" s="106">
        <v>0.68700000000000006</v>
      </c>
      <c r="C5" s="106">
        <v>0.50600000000000001</v>
      </c>
      <c r="D5" s="106">
        <v>0.38700000000000001</v>
      </c>
    </row>
    <row r="7" spans="1:21" ht="24.6" customHeight="1" x14ac:dyDescent="0.3">
      <c r="A7" s="160" t="s">
        <v>386</v>
      </c>
      <c r="B7" s="160"/>
      <c r="C7" s="160"/>
      <c r="D7" s="160"/>
      <c r="E7" s="107"/>
    </row>
    <row r="8" spans="1:21" x14ac:dyDescent="0.3">
      <c r="A8" s="161" t="s">
        <v>387</v>
      </c>
      <c r="B8" s="161"/>
      <c r="C8" s="161"/>
      <c r="D8" s="161"/>
      <c r="E8" s="107"/>
    </row>
    <row r="9" spans="1:21" x14ac:dyDescent="0.3">
      <c r="A9" s="161"/>
      <c r="B9" s="161"/>
      <c r="C9" s="161"/>
      <c r="D9" s="161"/>
    </row>
    <row r="11" spans="1:21" x14ac:dyDescent="0.3">
      <c r="A11" s="162" t="s">
        <v>317</v>
      </c>
      <c r="B11" s="163"/>
      <c r="C11" s="163"/>
      <c r="D11" s="164"/>
    </row>
    <row r="12" spans="1:21" ht="14.4" customHeight="1" x14ac:dyDescent="0.3">
      <c r="A12" s="165" t="s">
        <v>388</v>
      </c>
      <c r="B12" s="166"/>
      <c r="C12" s="166"/>
      <c r="D12" s="167"/>
    </row>
    <row r="13" spans="1:21" ht="14.4" customHeight="1" x14ac:dyDescent="0.3">
      <c r="A13" s="165" t="s">
        <v>389</v>
      </c>
      <c r="B13" s="166"/>
      <c r="C13" s="166"/>
      <c r="D13" s="167"/>
    </row>
    <row r="14" spans="1:21" x14ac:dyDescent="0.3">
      <c r="A14" s="34"/>
      <c r="B14" s="34"/>
      <c r="C14" s="34"/>
      <c r="D14" s="34"/>
    </row>
    <row r="15" spans="1:21" x14ac:dyDescent="0.3">
      <c r="A15" s="34"/>
      <c r="B15" s="34"/>
      <c r="C15" s="34"/>
      <c r="D15" s="34"/>
    </row>
    <row r="16" spans="1:21" x14ac:dyDescent="0.3">
      <c r="A16" s="159" t="s">
        <v>390</v>
      </c>
      <c r="B16" s="159"/>
      <c r="C16" s="159"/>
      <c r="D16" s="159"/>
    </row>
    <row r="17" spans="1:6" ht="14.4" customHeight="1" x14ac:dyDescent="0.3">
      <c r="A17" s="139" t="s">
        <v>402</v>
      </c>
      <c r="B17" s="139"/>
      <c r="C17" s="139"/>
      <c r="D17" s="139"/>
    </row>
    <row r="18" spans="1:6" ht="29.4" customHeight="1" x14ac:dyDescent="0.3"/>
    <row r="22" spans="1:6" x14ac:dyDescent="0.3">
      <c r="A22" s="108"/>
    </row>
    <row r="23" spans="1:6" x14ac:dyDescent="0.3">
      <c r="F23" s="109"/>
    </row>
    <row r="32" spans="1:6" ht="14.4" customHeight="1" x14ac:dyDescent="0.3"/>
  </sheetData>
  <sheetProtection formatRows="0" selectLockedCells="1"/>
  <mergeCells count="8">
    <mergeCell ref="A16:D16"/>
    <mergeCell ref="A17:D17"/>
    <mergeCell ref="A1:O1"/>
    <mergeCell ref="A7:D7"/>
    <mergeCell ref="A8:D9"/>
    <mergeCell ref="A11:D11"/>
    <mergeCell ref="A12:D12"/>
    <mergeCell ref="A13:D13"/>
  </mergeCells>
  <hyperlinks>
    <hyperlink ref="A17:D17" r:id="rId1" display="Lokale integratiescan Brusselse gemeenten" xr:uid="{67858597-D3E0-4D06-8963-D2D57C13A988}"/>
  </hyperlinks>
  <pageMargins left="0.7" right="0.7" top="0.75" bottom="0.75" header="0.3" footer="0.3"/>
  <pageSetup paperSize="9" scale="83" orientation="landscape" r:id="rId2"/>
  <colBreaks count="1" manualBreakCount="1">
    <brk id="15"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BFE0B26BAFA14B847A0BE1F54717AF" ma:contentTypeVersion="5" ma:contentTypeDescription="Een nieuw document maken." ma:contentTypeScope="" ma:versionID="52e87fe89e70150a541331456693a684">
  <xsd:schema xmlns:xsd="http://www.w3.org/2001/XMLSchema" xmlns:xs="http://www.w3.org/2001/XMLSchema" xmlns:p="http://schemas.microsoft.com/office/2006/metadata/properties" xmlns:ns3="c2ff45ac-6443-4157-a384-d23f56bafbcd" targetNamespace="http://schemas.microsoft.com/office/2006/metadata/properties" ma:root="true" ma:fieldsID="0d6cb5d8017b5b46b3b5171541444de3" ns3:_="">
    <xsd:import namespace="c2ff45ac-6443-4157-a384-d23f56bafb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f45ac-6443-4157-a384-d23f56baf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E22B6-21E7-4844-827A-98D75D18F0DA}">
  <ds:schemaRefs>
    <ds:schemaRef ds:uri="http://schemas.microsoft.com/sharepoint/v3/contenttype/forms"/>
  </ds:schemaRefs>
</ds:datastoreItem>
</file>

<file path=customXml/itemProps2.xml><?xml version="1.0" encoding="utf-8"?>
<ds:datastoreItem xmlns:ds="http://schemas.openxmlformats.org/officeDocument/2006/customXml" ds:itemID="{F36D3D91-B2F4-412F-8C71-0BE68BBB885B}">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c2ff45ac-6443-4157-a384-d23f56bafbcd"/>
    <ds:schemaRef ds:uri="http://www.w3.org/XML/1998/namespace"/>
    <ds:schemaRef ds:uri="http://purl.org/dc/dcmitype/"/>
  </ds:schemaRefs>
</ds:datastoreItem>
</file>

<file path=customXml/itemProps3.xml><?xml version="1.0" encoding="utf-8"?>
<ds:datastoreItem xmlns:ds="http://schemas.openxmlformats.org/officeDocument/2006/customXml" ds:itemID="{A8E03318-F44A-4B31-8A29-FF39D8A0B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f45ac-6443-4157-a384-d23f56bafb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5</vt:i4>
      </vt:variant>
    </vt:vector>
  </HeadingPairs>
  <TitlesOfParts>
    <vt:vector size="22" baseType="lpstr">
      <vt:lpstr>Vooraan</vt:lpstr>
      <vt:lpstr>1. Herkomst</vt:lpstr>
      <vt:lpstr>2. Herkomst per gemeente</vt:lpstr>
      <vt:lpstr>3. Evolutie herkomst</vt:lpstr>
      <vt:lpstr>4. Top tien landen</vt:lpstr>
      <vt:lpstr>5. Immigraties</vt:lpstr>
      <vt:lpstr>6. Thuistalen</vt:lpstr>
      <vt:lpstr>7. Armoede</vt:lpstr>
      <vt:lpstr>8. Werkzaamheidsgraad</vt:lpstr>
      <vt:lpstr>Blad4</vt:lpstr>
      <vt:lpstr>Blad14</vt:lpstr>
      <vt:lpstr>Blad11</vt:lpstr>
      <vt:lpstr>Blad8</vt:lpstr>
      <vt:lpstr>Blad5</vt:lpstr>
      <vt:lpstr>Blad1</vt:lpstr>
      <vt:lpstr>Blad2</vt:lpstr>
      <vt:lpstr>Blad3</vt:lpstr>
      <vt:lpstr>'1. Herkomst'!Afdrukbereik</vt:lpstr>
      <vt:lpstr>'2. Herkomst per gemeente'!Afdrukbereik</vt:lpstr>
      <vt:lpstr>'3. Evolutie herkomst'!Afdrukbereik</vt:lpstr>
      <vt:lpstr>'4. Top tien landen'!Afdrukbereik</vt:lpstr>
      <vt:lpstr>'7. Armoede'!Afdrukbereik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Janssen</dc:creator>
  <cp:lastModifiedBy>Janssen Dirk (AgII)</cp:lastModifiedBy>
  <cp:lastPrinted>2019-03-15T14:36:57Z</cp:lastPrinted>
  <dcterms:created xsi:type="dcterms:W3CDTF">2017-11-15T12:03:26Z</dcterms:created>
  <dcterms:modified xsi:type="dcterms:W3CDTF">2024-01-30T11:22:28Z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0x01010036BFE0B26BAFA14B847A0BE1F54717AF</vt:lpwstr>
  </property>
</Properties>
</file>